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09.September\"/>
    </mc:Choice>
  </mc:AlternateContent>
  <xr:revisionPtr revIDLastSave="0" documentId="8_{CCA52458-902B-4703-A3A3-C3F144664E13}" xr6:coauthVersionLast="47" xr6:coauthVersionMax="47" xr10:uidLastSave="{00000000-0000-0000-0000-000000000000}"/>
  <bookViews>
    <workbookView xWindow="2868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J44" i="160"/>
  <c r="I44" i="160"/>
  <c r="I43" i="160"/>
  <c r="J43" i="160" s="1"/>
  <c r="P42" i="160"/>
  <c r="J42" i="160"/>
  <c r="I42" i="160"/>
  <c r="P41" i="160"/>
  <c r="H41" i="160"/>
  <c r="J41" i="160" s="1"/>
  <c r="P40" i="160"/>
  <c r="J40" i="160"/>
  <c r="H40" i="160"/>
  <c r="P39" i="160"/>
  <c r="I39" i="160"/>
  <c r="J39" i="160" s="1"/>
  <c r="P38" i="160"/>
  <c r="J38" i="160"/>
  <c r="I38" i="160"/>
  <c r="P37" i="160"/>
  <c r="I37" i="160"/>
  <c r="J37" i="160" s="1"/>
  <c r="P36" i="160"/>
  <c r="J36" i="160"/>
  <c r="I36" i="160"/>
  <c r="P35" i="160"/>
  <c r="I35" i="160"/>
  <c r="J35" i="160" s="1"/>
  <c r="P34" i="160"/>
  <c r="J34" i="160"/>
  <c r="I34" i="160"/>
  <c r="P33" i="160"/>
  <c r="I33" i="160"/>
  <c r="J33" i="160" s="1"/>
  <c r="J28" i="160"/>
  <c r="J27" i="160"/>
  <c r="C19" i="160"/>
  <c r="C17" i="160"/>
  <c r="D17" i="160" s="1"/>
  <c r="C16" i="160"/>
  <c r="D50" i="160" s="1"/>
  <c r="C15" i="160"/>
  <c r="D15" i="160" s="1"/>
  <c r="D42" i="160" s="1"/>
  <c r="N42" i="160" s="1"/>
  <c r="O42"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J53" i="159"/>
  <c r="I53" i="159"/>
  <c r="P52" i="159"/>
  <c r="I52" i="159"/>
  <c r="J52" i="159" s="1"/>
  <c r="P51" i="159"/>
  <c r="I51" i="159"/>
  <c r="J51" i="159" s="1"/>
  <c r="P50" i="159"/>
  <c r="J50" i="159"/>
  <c r="I50" i="159"/>
  <c r="P49" i="159"/>
  <c r="J49" i="159"/>
  <c r="I49" i="159"/>
  <c r="N49" i="159" s="1"/>
  <c r="O49" i="159" s="1"/>
  <c r="P48" i="159"/>
  <c r="I48" i="159"/>
  <c r="J48" i="159" s="1"/>
  <c r="P47" i="159"/>
  <c r="I47" i="159"/>
  <c r="N47" i="159" s="1"/>
  <c r="O47" i="159" s="1"/>
  <c r="P46" i="159"/>
  <c r="J46" i="159"/>
  <c r="I46" i="159"/>
  <c r="P45" i="159"/>
  <c r="I45" i="159"/>
  <c r="J45" i="159" s="1"/>
  <c r="P44" i="159"/>
  <c r="I44" i="159"/>
  <c r="J44" i="159" s="1"/>
  <c r="P43" i="159"/>
  <c r="J43" i="159"/>
  <c r="I43" i="159"/>
  <c r="P42" i="159"/>
  <c r="J42" i="159"/>
  <c r="H42" i="159"/>
  <c r="P41" i="159"/>
  <c r="H41" i="159"/>
  <c r="J41" i="159" s="1"/>
  <c r="P40" i="159"/>
  <c r="I40" i="159"/>
  <c r="J40" i="159" s="1"/>
  <c r="P39" i="159"/>
  <c r="J39" i="159"/>
  <c r="I39" i="159"/>
  <c r="P38" i="159"/>
  <c r="J38" i="159"/>
  <c r="I38" i="159"/>
  <c r="P37" i="159"/>
  <c r="I37" i="159"/>
  <c r="J37" i="159" s="1"/>
  <c r="P36" i="159"/>
  <c r="I36" i="159"/>
  <c r="J36" i="159" s="1"/>
  <c r="P35" i="159"/>
  <c r="J35" i="159"/>
  <c r="I35" i="159"/>
  <c r="P34" i="159"/>
  <c r="J34" i="159"/>
  <c r="I34" i="159"/>
  <c r="J29" i="159"/>
  <c r="J28" i="159"/>
  <c r="N26" i="159"/>
  <c r="O26" i="159" s="1"/>
  <c r="J26" i="159"/>
  <c r="C20" i="159"/>
  <c r="D19" i="159" s="1"/>
  <c r="C18" i="159"/>
  <c r="D18"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N54" i="158"/>
  <c r="O54" i="158" s="1"/>
  <c r="J54" i="158"/>
  <c r="I54" i="158"/>
  <c r="P53" i="158"/>
  <c r="I53" i="158"/>
  <c r="J53" i="158" s="1"/>
  <c r="P52" i="158"/>
  <c r="I52" i="158"/>
  <c r="J52" i="158" s="1"/>
  <c r="P51" i="158"/>
  <c r="J51" i="158"/>
  <c r="I51" i="158"/>
  <c r="P50" i="158"/>
  <c r="J50" i="158"/>
  <c r="I50" i="158"/>
  <c r="P49" i="158"/>
  <c r="N49" i="158"/>
  <c r="O49" i="158" s="1"/>
  <c r="I49" i="158"/>
  <c r="J49" i="158" s="1"/>
  <c r="P48" i="158"/>
  <c r="I48" i="158"/>
  <c r="J48" i="158" s="1"/>
  <c r="P47" i="158"/>
  <c r="N47" i="158"/>
  <c r="O47" i="158" s="1"/>
  <c r="J47" i="158"/>
  <c r="I47" i="158"/>
  <c r="P46" i="158"/>
  <c r="I46" i="158"/>
  <c r="J46" i="158" s="1"/>
  <c r="P45" i="158"/>
  <c r="I45" i="158"/>
  <c r="J45" i="158" s="1"/>
  <c r="P44" i="158"/>
  <c r="J44" i="158"/>
  <c r="I44" i="158"/>
  <c r="P43" i="158"/>
  <c r="J43" i="158"/>
  <c r="I43" i="158"/>
  <c r="P42" i="158"/>
  <c r="H42" i="158"/>
  <c r="J42" i="158" s="1"/>
  <c r="P41" i="158"/>
  <c r="H41" i="158"/>
  <c r="J41" i="158" s="1"/>
  <c r="P40" i="158"/>
  <c r="I40" i="158"/>
  <c r="J40" i="158" s="1"/>
  <c r="P39" i="158"/>
  <c r="J39" i="158"/>
  <c r="I39" i="158"/>
  <c r="P38" i="158"/>
  <c r="I38" i="158"/>
  <c r="J38" i="158" s="1"/>
  <c r="P37" i="158"/>
  <c r="I37" i="158"/>
  <c r="J37" i="158" s="1"/>
  <c r="P36" i="158"/>
  <c r="J36" i="158"/>
  <c r="I36" i="158"/>
  <c r="P35" i="158"/>
  <c r="J35" i="158"/>
  <c r="I35" i="158"/>
  <c r="P34" i="158"/>
  <c r="I34" i="158"/>
  <c r="J34" i="158" s="1"/>
  <c r="J29" i="158"/>
  <c r="J28" i="158"/>
  <c r="N26" i="158"/>
  <c r="J26" i="158"/>
  <c r="C20" i="158"/>
  <c r="D19" i="158"/>
  <c r="C17" i="158"/>
  <c r="D17" i="158" s="1"/>
  <c r="C16" i="158"/>
  <c r="C15" i="158"/>
  <c r="D15" i="158" s="1"/>
  <c r="D42" i="158" s="1"/>
  <c r="C14" i="158"/>
  <c r="AD12" i="158"/>
  <c r="AC12" i="158"/>
  <c r="AB12" i="158"/>
  <c r="AA12" i="158"/>
  <c r="Z12" i="158"/>
  <c r="Y12" i="158"/>
  <c r="X12" i="158"/>
  <c r="W12" i="158"/>
  <c r="V12" i="158"/>
  <c r="U12" i="158"/>
  <c r="T12" i="158"/>
  <c r="S12" i="158"/>
  <c r="D10" i="158"/>
  <c r="B10" i="158"/>
  <c r="C10" i="158" s="1"/>
  <c r="C9" i="158"/>
  <c r="C8" i="158"/>
  <c r="A6" i="158"/>
  <c r="A4" i="158"/>
  <c r="D72" i="157"/>
  <c r="P59" i="157"/>
  <c r="J59" i="157"/>
  <c r="N59" i="157" s="1"/>
  <c r="O59" i="157" s="1"/>
  <c r="I59" i="157"/>
  <c r="P58" i="157"/>
  <c r="I58" i="157"/>
  <c r="J58" i="157" s="1"/>
  <c r="P57" i="157"/>
  <c r="I57" i="157"/>
  <c r="J57" i="157" s="1"/>
  <c r="P56" i="157"/>
  <c r="I56" i="157"/>
  <c r="J56" i="157" s="1"/>
  <c r="P55" i="157"/>
  <c r="I55" i="157"/>
  <c r="J55" i="157" s="1"/>
  <c r="P54" i="157"/>
  <c r="G54" i="157"/>
  <c r="D54" i="157"/>
  <c r="P53" i="157"/>
  <c r="I53" i="157"/>
  <c r="N53" i="157" s="1"/>
  <c r="O53" i="157" s="1"/>
  <c r="P52" i="157"/>
  <c r="J52" i="157"/>
  <c r="I52" i="157"/>
  <c r="P51" i="157"/>
  <c r="J51" i="157"/>
  <c r="P50" i="157"/>
  <c r="J50" i="157"/>
  <c r="P49" i="157"/>
  <c r="N49" i="157"/>
  <c r="O49" i="157" s="1"/>
  <c r="J49" i="157"/>
  <c r="I49" i="157"/>
  <c r="P48" i="157"/>
  <c r="I48" i="157"/>
  <c r="J48" i="157" s="1"/>
  <c r="P47" i="157"/>
  <c r="J47" i="157"/>
  <c r="I47" i="157"/>
  <c r="J46" i="157"/>
  <c r="I46" i="157"/>
  <c r="P45" i="157"/>
  <c r="I45" i="157"/>
  <c r="J45" i="157" s="1"/>
  <c r="P44" i="157"/>
  <c r="H44" i="157"/>
  <c r="J44" i="157" s="1"/>
  <c r="P43" i="157"/>
  <c r="J43" i="157"/>
  <c r="H43" i="157"/>
  <c r="P42" i="157"/>
  <c r="I42" i="157"/>
  <c r="J42" i="157" s="1"/>
  <c r="P41" i="157"/>
  <c r="G41" i="157"/>
  <c r="J41" i="157" s="1"/>
  <c r="D41" i="157"/>
  <c r="L41" i="157" s="1"/>
  <c r="O41" i="157" s="1"/>
  <c r="P40" i="157"/>
  <c r="G40" i="157"/>
  <c r="J40" i="157" s="1"/>
  <c r="D40" i="157"/>
  <c r="L40" i="157" s="1"/>
  <c r="P39" i="157"/>
  <c r="J39" i="157"/>
  <c r="G39" i="157"/>
  <c r="D39" i="157"/>
  <c r="L39" i="157" s="1"/>
  <c r="O39" i="157" s="1"/>
  <c r="P38" i="157"/>
  <c r="J38" i="157"/>
  <c r="I38" i="157"/>
  <c r="P37" i="157"/>
  <c r="I37" i="157"/>
  <c r="J37" i="157" s="1"/>
  <c r="P36" i="157"/>
  <c r="I36" i="157"/>
  <c r="J36" i="157" s="1"/>
  <c r="P35" i="157"/>
  <c r="J35" i="157"/>
  <c r="I35" i="157"/>
  <c r="P34" i="157"/>
  <c r="J34" i="157"/>
  <c r="I34" i="157"/>
  <c r="P33" i="157"/>
  <c r="I33" i="157"/>
  <c r="J33" i="157" s="1"/>
  <c r="J28" i="157"/>
  <c r="J27" i="157"/>
  <c r="C19" i="157"/>
  <c r="D17" i="157" s="1"/>
  <c r="C17" i="157"/>
  <c r="C16" i="157"/>
  <c r="D33" i="157" s="1"/>
  <c r="D50" i="157" s="1"/>
  <c r="O50" i="157" s="1"/>
  <c r="C15" i="157"/>
  <c r="D15" i="157" s="1"/>
  <c r="D45" i="157" s="1"/>
  <c r="N45" i="157" s="1"/>
  <c r="O45" i="157" s="1"/>
  <c r="C14" i="157"/>
  <c r="I15" i="157" s="1"/>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N54" i="156"/>
  <c r="O54" i="156" s="1"/>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J42" i="156"/>
  <c r="G42" i="156"/>
  <c r="D42" i="156"/>
  <c r="L42" i="156" s="1"/>
  <c r="O42" i="156" s="1"/>
  <c r="P41" i="156"/>
  <c r="G41" i="156"/>
  <c r="J41" i="156" s="1"/>
  <c r="D41" i="156"/>
  <c r="L41" i="156" s="1"/>
  <c r="O41" i="156" s="1"/>
  <c r="P40" i="156"/>
  <c r="G40" i="156"/>
  <c r="J40" i="156" s="1"/>
  <c r="D40" i="156"/>
  <c r="P39" i="156"/>
  <c r="I39" i="156"/>
  <c r="J39" i="156" s="1"/>
  <c r="P38" i="156"/>
  <c r="J38" i="156"/>
  <c r="I38" i="156"/>
  <c r="P37" i="156"/>
  <c r="I37" i="156"/>
  <c r="J37" i="156" s="1"/>
  <c r="P36" i="156"/>
  <c r="I36" i="156"/>
  <c r="J36" i="156" s="1"/>
  <c r="P35" i="156"/>
  <c r="I35" i="156"/>
  <c r="J35" i="156" s="1"/>
  <c r="P34" i="156"/>
  <c r="J34" i="156"/>
  <c r="I34" i="156"/>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L55" i="155" s="1"/>
  <c r="O55" i="155" s="1"/>
  <c r="P54" i="155"/>
  <c r="I54" i="155"/>
  <c r="J54" i="155" s="1"/>
  <c r="P53" i="155"/>
  <c r="I53" i="155"/>
  <c r="J53" i="155" s="1"/>
  <c r="P52" i="155"/>
  <c r="J52" i="155"/>
  <c r="P51" i="155"/>
  <c r="J51" i="155"/>
  <c r="P50" i="155"/>
  <c r="J50" i="155"/>
  <c r="I50" i="155"/>
  <c r="N50" i="155" s="1"/>
  <c r="O50" i="155" s="1"/>
  <c r="P49" i="155"/>
  <c r="I49" i="155"/>
  <c r="J49" i="155" s="1"/>
  <c r="P48" i="155"/>
  <c r="I48" i="155"/>
  <c r="J48" i="155" s="1"/>
  <c r="P47" i="155"/>
  <c r="J47" i="155"/>
  <c r="I47" i="155"/>
  <c r="P46" i="155"/>
  <c r="I46" i="155"/>
  <c r="J46" i="155" s="1"/>
  <c r="P45" i="155"/>
  <c r="H45" i="155"/>
  <c r="J45" i="155" s="1"/>
  <c r="P44" i="155"/>
  <c r="H44" i="155"/>
  <c r="J44" i="155" s="1"/>
  <c r="P43" i="155"/>
  <c r="I43" i="155"/>
  <c r="J43" i="155" s="1"/>
  <c r="P42" i="155"/>
  <c r="G42" i="155"/>
  <c r="J42" i="155" s="1"/>
  <c r="D42" i="155"/>
  <c r="L42" i="155" s="1"/>
  <c r="O42" i="155" s="1"/>
  <c r="P41" i="155"/>
  <c r="G41" i="155"/>
  <c r="D41" i="155"/>
  <c r="P40" i="155"/>
  <c r="G40" i="155"/>
  <c r="J40" i="155" s="1"/>
  <c r="D40" i="155"/>
  <c r="L40" i="155" s="1"/>
  <c r="P39" i="155"/>
  <c r="I39" i="155"/>
  <c r="J39" i="155" s="1"/>
  <c r="P38" i="155"/>
  <c r="I38" i="155"/>
  <c r="J38" i="155" s="1"/>
  <c r="P37" i="155"/>
  <c r="I37" i="155"/>
  <c r="J37" i="155" s="1"/>
  <c r="P36" i="155"/>
  <c r="I36" i="155"/>
  <c r="J36" i="155" s="1"/>
  <c r="P35" i="155"/>
  <c r="J35" i="155"/>
  <c r="I35" i="155"/>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I39" i="126"/>
  <c r="P41" i="154"/>
  <c r="I41" i="154"/>
  <c r="J41" i="154"/>
  <c r="P35" i="132"/>
  <c r="I35" i="132"/>
  <c r="J35" i="132"/>
  <c r="P41" i="131"/>
  <c r="I41" i="131"/>
  <c r="J41" i="131"/>
  <c r="J41" i="146"/>
  <c r="J45" i="140"/>
  <c r="P39" i="126"/>
  <c r="J39" i="126"/>
  <c r="P45" i="127"/>
  <c r="I45" i="127"/>
  <c r="J45" i="127"/>
  <c r="P38" i="100"/>
  <c r="P34" i="100"/>
  <c r="P33" i="100"/>
  <c r="P39" i="34"/>
  <c r="I38" i="100"/>
  <c r="J38" i="100"/>
  <c r="P44" i="34"/>
  <c r="I44" i="34"/>
  <c r="J44" i="34"/>
  <c r="P53" i="154"/>
  <c r="I53" i="154"/>
  <c r="J53" i="154"/>
  <c r="N53" i="154"/>
  <c r="O53" i="154"/>
  <c r="P52" i="154"/>
  <c r="I52" i="154"/>
  <c r="J52" i="154"/>
  <c r="P51" i="154"/>
  <c r="I51" i="154"/>
  <c r="J51" i="154" s="1"/>
  <c r="N51" i="154" s="1"/>
  <c r="O51" i="154" s="1"/>
  <c r="P50" i="154"/>
  <c r="I50" i="154"/>
  <c r="J50" i="154"/>
  <c r="P49" i="154"/>
  <c r="J49" i="154"/>
  <c r="D49" i="154"/>
  <c r="L49" i="154" s="1"/>
  <c r="O49" i="154" s="1"/>
  <c r="P48" i="154"/>
  <c r="I48" i="154"/>
  <c r="J48" i="154"/>
  <c r="P47" i="154"/>
  <c r="I47" i="154"/>
  <c r="J47" i="154" s="1"/>
  <c r="P46" i="154"/>
  <c r="J46" i="154"/>
  <c r="P45" i="154"/>
  <c r="I45" i="154"/>
  <c r="J45" i="154"/>
  <c r="P44" i="154"/>
  <c r="I44" i="154"/>
  <c r="J44" i="154"/>
  <c r="P43" i="154"/>
  <c r="I43" i="154"/>
  <c r="J43" i="154"/>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c r="P32" i="154"/>
  <c r="I32" i="154"/>
  <c r="J32" i="154"/>
  <c r="P31" i="154"/>
  <c r="I31" i="154"/>
  <c r="J31" i="154"/>
  <c r="P30" i="154"/>
  <c r="I30" i="154"/>
  <c r="J30" i="154"/>
  <c r="P29" i="154"/>
  <c r="I29" i="154"/>
  <c r="J29" i="154"/>
  <c r="P28" i="154"/>
  <c r="I28" i="154"/>
  <c r="J28" i="154"/>
  <c r="P23" i="154"/>
  <c r="I23" i="154"/>
  <c r="J23" i="154"/>
  <c r="P22" i="154"/>
  <c r="I22" i="154"/>
  <c r="J22" i="154"/>
  <c r="I21" i="154"/>
  <c r="N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c r="O53" i="153"/>
  <c r="P52" i="153"/>
  <c r="I52" i="153"/>
  <c r="J52" i="153"/>
  <c r="P51" i="153"/>
  <c r="I51" i="153"/>
  <c r="J51" i="153"/>
  <c r="P50" i="153"/>
  <c r="I50" i="153"/>
  <c r="J50" i="153"/>
  <c r="P49" i="153"/>
  <c r="I49" i="153"/>
  <c r="J49" i="153"/>
  <c r="P48" i="153"/>
  <c r="J48" i="153"/>
  <c r="P47" i="153"/>
  <c r="I47" i="153"/>
  <c r="N47" i="153"/>
  <c r="O47" i="153"/>
  <c r="P46" i="153"/>
  <c r="I46" i="153"/>
  <c r="J46" i="153"/>
  <c r="P45" i="153"/>
  <c r="J45" i="153"/>
  <c r="P44" i="153"/>
  <c r="I44" i="153"/>
  <c r="N44" i="153"/>
  <c r="O44" i="153"/>
  <c r="P43" i="153"/>
  <c r="I43" i="153"/>
  <c r="J43" i="153"/>
  <c r="P42" i="153"/>
  <c r="I42" i="153"/>
  <c r="J42" i="153"/>
  <c r="P41" i="153"/>
  <c r="I41" i="153"/>
  <c r="J41" i="153"/>
  <c r="N41" i="153"/>
  <c r="O41" i="153"/>
  <c r="P40" i="153"/>
  <c r="I40" i="153"/>
  <c r="J40" i="153"/>
  <c r="P39" i="153"/>
  <c r="H39" i="153"/>
  <c r="J39" i="153"/>
  <c r="P38" i="153"/>
  <c r="P37" i="153"/>
  <c r="J37" i="153"/>
  <c r="P36" i="153"/>
  <c r="J36" i="153"/>
  <c r="P35" i="153"/>
  <c r="J35" i="153"/>
  <c r="P34" i="153"/>
  <c r="J34" i="153"/>
  <c r="P33" i="153"/>
  <c r="I33" i="153"/>
  <c r="J33" i="153"/>
  <c r="P32" i="153"/>
  <c r="I32" i="153"/>
  <c r="J32" i="153"/>
  <c r="P31" i="153"/>
  <c r="I31" i="153"/>
  <c r="J31" i="153"/>
  <c r="P30" i="153"/>
  <c r="I30" i="153"/>
  <c r="J30" i="153"/>
  <c r="P29" i="153"/>
  <c r="I29" i="153"/>
  <c r="J29" i="153"/>
  <c r="P28" i="153"/>
  <c r="I28" i="153"/>
  <c r="J28" i="153"/>
  <c r="P27" i="153"/>
  <c r="I27" i="153"/>
  <c r="J27" i="153"/>
  <c r="P22" i="153"/>
  <c r="I22" i="153"/>
  <c r="J22" i="153"/>
  <c r="I21" i="153"/>
  <c r="N21" i="153"/>
  <c r="C17" i="153"/>
  <c r="D36" i="153"/>
  <c r="C16" i="153"/>
  <c r="C15" i="153"/>
  <c r="D51" i="153" s="1"/>
  <c r="N51" i="153" s="1"/>
  <c r="O51" i="153" s="1"/>
  <c r="AD13" i="153"/>
  <c r="AC13" i="153"/>
  <c r="AB13" i="153"/>
  <c r="AA13" i="153"/>
  <c r="Z13" i="153"/>
  <c r="Y13" i="153"/>
  <c r="X13" i="153"/>
  <c r="W13" i="153"/>
  <c r="V13" i="153"/>
  <c r="U13" i="153"/>
  <c r="T13" i="153"/>
  <c r="S13" i="153"/>
  <c r="D11" i="153"/>
  <c r="B11" i="153"/>
  <c r="C11" i="153"/>
  <c r="C10" i="153"/>
  <c r="C9" i="153"/>
  <c r="A6" i="153"/>
  <c r="A4" i="153"/>
  <c r="P53" i="152"/>
  <c r="I53" i="152"/>
  <c r="J53" i="152"/>
  <c r="N53" i="152"/>
  <c r="O53" i="152"/>
  <c r="P52" i="152"/>
  <c r="I52" i="152"/>
  <c r="J52" i="152"/>
  <c r="P51" i="152"/>
  <c r="I51" i="152"/>
  <c r="J51" i="152"/>
  <c r="P50" i="152"/>
  <c r="I50" i="152"/>
  <c r="J50" i="152"/>
  <c r="P49" i="152"/>
  <c r="I49" i="152"/>
  <c r="J49" i="152"/>
  <c r="P48" i="152"/>
  <c r="J48" i="152"/>
  <c r="P47" i="152"/>
  <c r="I47" i="152"/>
  <c r="N47" i="152"/>
  <c r="O47" i="152"/>
  <c r="P46" i="152"/>
  <c r="I46" i="152"/>
  <c r="J46" i="152"/>
  <c r="P45" i="152"/>
  <c r="J45" i="152"/>
  <c r="P44" i="152"/>
  <c r="I44" i="152"/>
  <c r="J44" i="152"/>
  <c r="P43" i="152"/>
  <c r="I43" i="152"/>
  <c r="J43" i="152"/>
  <c r="P42" i="152"/>
  <c r="I42" i="152"/>
  <c r="J42" i="152"/>
  <c r="P41" i="152"/>
  <c r="I41" i="152"/>
  <c r="J41" i="152"/>
  <c r="N41" i="152"/>
  <c r="O41" i="152"/>
  <c r="P40" i="152"/>
  <c r="I40" i="152"/>
  <c r="J40" i="152"/>
  <c r="P39" i="152"/>
  <c r="H39" i="152"/>
  <c r="J39" i="152"/>
  <c r="P38" i="152"/>
  <c r="P37" i="152"/>
  <c r="J37" i="152"/>
  <c r="P36" i="152"/>
  <c r="J36" i="152"/>
  <c r="P35" i="152"/>
  <c r="J35" i="152"/>
  <c r="P34" i="152"/>
  <c r="J34" i="152"/>
  <c r="P33" i="152"/>
  <c r="I33" i="152"/>
  <c r="J33" i="152"/>
  <c r="P32" i="152"/>
  <c r="I32" i="152"/>
  <c r="J32" i="152"/>
  <c r="P31" i="152"/>
  <c r="I31" i="152"/>
  <c r="J31" i="152"/>
  <c r="P30" i="152"/>
  <c r="I30" i="152"/>
  <c r="J30" i="152"/>
  <c r="P29" i="152"/>
  <c r="I29" i="152"/>
  <c r="J29" i="152"/>
  <c r="P28" i="152"/>
  <c r="I28" i="152"/>
  <c r="J28" i="152"/>
  <c r="P27" i="152"/>
  <c r="I27" i="152"/>
  <c r="J27" i="152"/>
  <c r="P22" i="152"/>
  <c r="I22" i="152"/>
  <c r="J22" i="152"/>
  <c r="I21" i="152"/>
  <c r="N21" i="152"/>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c r="C10" i="152"/>
  <c r="C9" i="152"/>
  <c r="A6" i="152"/>
  <c r="A4" i="152"/>
  <c r="P53" i="151"/>
  <c r="I53" i="151"/>
  <c r="J53" i="151"/>
  <c r="N53" i="151"/>
  <c r="O53" i="151"/>
  <c r="P52" i="151"/>
  <c r="I52" i="151"/>
  <c r="J52" i="151"/>
  <c r="P51" i="151"/>
  <c r="I51" i="151"/>
  <c r="J51" i="151"/>
  <c r="P50" i="151"/>
  <c r="I50" i="151"/>
  <c r="J50" i="151" s="1"/>
  <c r="P49" i="151"/>
  <c r="I49" i="151"/>
  <c r="J49" i="151"/>
  <c r="P48" i="151"/>
  <c r="J48" i="151"/>
  <c r="P47" i="151"/>
  <c r="I47" i="151"/>
  <c r="J47" i="151"/>
  <c r="P46" i="151"/>
  <c r="I46" i="151"/>
  <c r="J46" i="151"/>
  <c r="P45" i="151"/>
  <c r="J45" i="151"/>
  <c r="P44" i="151"/>
  <c r="I44" i="151"/>
  <c r="N44" i="151"/>
  <c r="O44" i="151"/>
  <c r="P43" i="151"/>
  <c r="I43" i="151"/>
  <c r="J43" i="151"/>
  <c r="P42" i="151"/>
  <c r="I42" i="151"/>
  <c r="J42" i="151"/>
  <c r="P41" i="151"/>
  <c r="I41" i="151"/>
  <c r="J41" i="151"/>
  <c r="N41" i="151"/>
  <c r="O41" i="151"/>
  <c r="P40" i="151"/>
  <c r="I40" i="151"/>
  <c r="J40" i="151"/>
  <c r="P39" i="151"/>
  <c r="H39" i="151"/>
  <c r="J39" i="15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c r="P29" i="151"/>
  <c r="I29" i="151"/>
  <c r="J29" i="151"/>
  <c r="P28" i="151"/>
  <c r="I28" i="151"/>
  <c r="J28" i="151"/>
  <c r="P27" i="151"/>
  <c r="I27" i="151"/>
  <c r="J27" i="151"/>
  <c r="P22" i="151"/>
  <c r="I22" i="151"/>
  <c r="J22" i="151"/>
  <c r="I21" i="151"/>
  <c r="J21" i="15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G36" i="148"/>
  <c r="G35" i="148"/>
  <c r="J35" i="148" s="1"/>
  <c r="G34" i="148"/>
  <c r="G36" i="147"/>
  <c r="G35" i="147"/>
  <c r="N45" i="154"/>
  <c r="O45" i="154"/>
  <c r="J21" i="154"/>
  <c r="D23" i="154"/>
  <c r="N23" i="154" s="1"/>
  <c r="O23" i="154" s="1"/>
  <c r="O21" i="154"/>
  <c r="N48" i="154"/>
  <c r="O48" i="154"/>
  <c r="L36" i="153"/>
  <c r="O36" i="153" s="1"/>
  <c r="N21" i="151"/>
  <c r="O21" i="151"/>
  <c r="N44" i="152"/>
  <c r="O44" i="152"/>
  <c r="J44" i="151"/>
  <c r="J47" i="152"/>
  <c r="L36" i="151"/>
  <c r="O36" i="151" s="1"/>
  <c r="N47" i="151"/>
  <c r="O47" i="151"/>
  <c r="J21" i="153"/>
  <c r="O21" i="152"/>
  <c r="O21" i="153"/>
  <c r="J21" i="152"/>
  <c r="J44" i="153"/>
  <c r="D52" i="153"/>
  <c r="N52" i="153" s="1"/>
  <c r="O52" i="153" s="1"/>
  <c r="J47" i="153"/>
  <c r="D34" i="147"/>
  <c r="L34" i="147" s="1"/>
  <c r="G37" i="146"/>
  <c r="D37" i="146"/>
  <c r="L37" i="146" s="1"/>
  <c r="I32" i="147"/>
  <c r="J32" i="147"/>
  <c r="P32" i="147"/>
  <c r="P23" i="146"/>
  <c r="I23" i="146"/>
  <c r="C16" i="146"/>
  <c r="D23" i="146" s="1"/>
  <c r="N23" i="146" s="1"/>
  <c r="O23" i="146" s="1"/>
  <c r="C15" i="146"/>
  <c r="J23" i="146"/>
  <c r="I22" i="147"/>
  <c r="J22" i="147"/>
  <c r="P22" i="148"/>
  <c r="P22" i="146"/>
  <c r="P22" i="147"/>
  <c r="P22" i="149"/>
  <c r="I22" i="149"/>
  <c r="J22" i="149"/>
  <c r="I21" i="149"/>
  <c r="N21" i="149"/>
  <c r="P53" i="149"/>
  <c r="I53" i="149"/>
  <c r="J53" i="149"/>
  <c r="N53" i="149"/>
  <c r="O53" i="149"/>
  <c r="P52" i="149"/>
  <c r="I52" i="149"/>
  <c r="J52" i="149"/>
  <c r="P51" i="149"/>
  <c r="I51" i="149"/>
  <c r="J51" i="149"/>
  <c r="P50" i="149"/>
  <c r="I50" i="149"/>
  <c r="J50" i="149"/>
  <c r="P49" i="149"/>
  <c r="I49" i="149"/>
  <c r="J49" i="149"/>
  <c r="P48" i="149"/>
  <c r="J48" i="149"/>
  <c r="P47" i="149"/>
  <c r="I47" i="149"/>
  <c r="J47" i="149"/>
  <c r="P46" i="149"/>
  <c r="I46" i="149"/>
  <c r="J46" i="149"/>
  <c r="P45" i="149"/>
  <c r="J45" i="149"/>
  <c r="P44" i="149"/>
  <c r="I44" i="149"/>
  <c r="N44" i="149"/>
  <c r="O44" i="149"/>
  <c r="P43" i="149"/>
  <c r="I43" i="149"/>
  <c r="J43" i="149"/>
  <c r="P42" i="149"/>
  <c r="I42" i="149"/>
  <c r="J42" i="149"/>
  <c r="P41" i="149"/>
  <c r="I41" i="149"/>
  <c r="J41" i="149"/>
  <c r="N41" i="149"/>
  <c r="O41" i="149"/>
  <c r="P40" i="149"/>
  <c r="I40" i="149"/>
  <c r="J40" i="149"/>
  <c r="P39" i="149"/>
  <c r="H39" i="149"/>
  <c r="J39" i="149"/>
  <c r="P38" i="149"/>
  <c r="P37" i="149"/>
  <c r="G37" i="149"/>
  <c r="J37" i="149"/>
  <c r="P36" i="149"/>
  <c r="J36" i="149"/>
  <c r="P35" i="149"/>
  <c r="J35" i="149"/>
  <c r="P34" i="149"/>
  <c r="J34" i="149"/>
  <c r="P33" i="149"/>
  <c r="I33" i="149"/>
  <c r="J33" i="149"/>
  <c r="P32" i="149"/>
  <c r="I32" i="149"/>
  <c r="J32" i="149"/>
  <c r="P31" i="149"/>
  <c r="I31" i="149"/>
  <c r="J31" i="149"/>
  <c r="P30" i="149"/>
  <c r="I30" i="149"/>
  <c r="J30" i="149"/>
  <c r="P29" i="149"/>
  <c r="I29" i="149"/>
  <c r="J29" i="149"/>
  <c r="P28" i="149"/>
  <c r="I28" i="149"/>
  <c r="J28" i="149"/>
  <c r="P27" i="149"/>
  <c r="I27" i="149"/>
  <c r="J27" i="149"/>
  <c r="C17" i="149"/>
  <c r="D36" i="149"/>
  <c r="L36" i="149" s="1"/>
  <c r="O36" i="149" s="1"/>
  <c r="C16" i="149"/>
  <c r="D37" i="149" s="1"/>
  <c r="L37" i="149" s="1"/>
  <c r="O37" i="149" s="1"/>
  <c r="C15" i="149"/>
  <c r="D39" i="149" s="1"/>
  <c r="M39" i="149" s="1"/>
  <c r="AD13" i="149"/>
  <c r="AC13" i="149"/>
  <c r="AB13" i="149"/>
  <c r="AA13" i="149"/>
  <c r="Z13" i="149"/>
  <c r="Y13" i="149"/>
  <c r="X13" i="149"/>
  <c r="W13" i="149"/>
  <c r="V13" i="149"/>
  <c r="U13" i="149"/>
  <c r="T13" i="149"/>
  <c r="S13" i="149"/>
  <c r="D11" i="149"/>
  <c r="B11" i="149"/>
  <c r="C11" i="149"/>
  <c r="C10" i="149"/>
  <c r="C9" i="149"/>
  <c r="A6" i="149"/>
  <c r="A4" i="149"/>
  <c r="I22" i="148"/>
  <c r="J22" i="148"/>
  <c r="I21" i="148"/>
  <c r="J21" i="148"/>
  <c r="P53" i="148"/>
  <c r="I53" i="148"/>
  <c r="J53" i="148"/>
  <c r="N53" i="148"/>
  <c r="O53" i="148"/>
  <c r="P52" i="148"/>
  <c r="I52" i="148"/>
  <c r="J52" i="148"/>
  <c r="P51" i="148"/>
  <c r="I51" i="148"/>
  <c r="J51" i="148"/>
  <c r="P50" i="148"/>
  <c r="I50" i="148"/>
  <c r="J50" i="148"/>
  <c r="P49" i="148"/>
  <c r="I49" i="148"/>
  <c r="J49" i="148"/>
  <c r="P48" i="148"/>
  <c r="J48" i="148"/>
  <c r="P47" i="148"/>
  <c r="I47" i="148"/>
  <c r="N47" i="148"/>
  <c r="O47" i="148"/>
  <c r="P46" i="148"/>
  <c r="I46" i="148"/>
  <c r="J46" i="148"/>
  <c r="P45" i="148"/>
  <c r="J45" i="148"/>
  <c r="P44" i="148"/>
  <c r="I44" i="148"/>
  <c r="P43" i="148"/>
  <c r="I43" i="148"/>
  <c r="J43" i="148"/>
  <c r="P42" i="148"/>
  <c r="I42" i="148"/>
  <c r="J42" i="148"/>
  <c r="P41" i="148"/>
  <c r="I41" i="148"/>
  <c r="J41" i="148"/>
  <c r="N41" i="148"/>
  <c r="O41" i="148"/>
  <c r="P40" i="148"/>
  <c r="I40" i="148"/>
  <c r="J40" i="148"/>
  <c r="P39" i="148"/>
  <c r="H39" i="148"/>
  <c r="J39" i="148"/>
  <c r="P38" i="148"/>
  <c r="P37" i="148"/>
  <c r="G37" i="148"/>
  <c r="J37" i="148"/>
  <c r="P36" i="148"/>
  <c r="J36" i="148"/>
  <c r="P35" i="148"/>
  <c r="P34" i="148"/>
  <c r="J34" i="148"/>
  <c r="P33" i="148"/>
  <c r="I33" i="148"/>
  <c r="J33" i="148"/>
  <c r="P32" i="148"/>
  <c r="I32" i="148"/>
  <c r="J32" i="148"/>
  <c r="P31" i="148"/>
  <c r="I31" i="148"/>
  <c r="J31" i="148"/>
  <c r="P30" i="148"/>
  <c r="I30" i="148"/>
  <c r="J30" i="148"/>
  <c r="P29" i="148"/>
  <c r="I29" i="148"/>
  <c r="J29" i="148"/>
  <c r="P28" i="148"/>
  <c r="I28" i="148"/>
  <c r="J28" i="148"/>
  <c r="P27" i="148"/>
  <c r="I27" i="148"/>
  <c r="J27" i="148"/>
  <c r="C17" i="148"/>
  <c r="D36" i="148"/>
  <c r="L36" i="148" s="1"/>
  <c r="O36" i="148" s="1"/>
  <c r="C16" i="148"/>
  <c r="D37" i="148" s="1"/>
  <c r="L37" i="148" s="1"/>
  <c r="O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N21" i="147"/>
  <c r="O21" i="147"/>
  <c r="P53" i="147"/>
  <c r="I53" i="147"/>
  <c r="J53" i="147"/>
  <c r="N53" i="147"/>
  <c r="O53" i="147"/>
  <c r="P52" i="147"/>
  <c r="I52" i="147"/>
  <c r="J52" i="147"/>
  <c r="P51" i="147"/>
  <c r="I51" i="147"/>
  <c r="J51" i="147"/>
  <c r="P50" i="147"/>
  <c r="I50" i="147"/>
  <c r="J50" i="147"/>
  <c r="P49" i="147"/>
  <c r="I49" i="147"/>
  <c r="J49" i="147"/>
  <c r="P48" i="147"/>
  <c r="G48" i="147"/>
  <c r="J48" i="147"/>
  <c r="P47" i="147"/>
  <c r="I47" i="147"/>
  <c r="N47" i="147"/>
  <c r="O47" i="147"/>
  <c r="P46" i="147"/>
  <c r="I46" i="147"/>
  <c r="J46" i="147"/>
  <c r="P45" i="147"/>
  <c r="J45" i="147"/>
  <c r="P44" i="147"/>
  <c r="I44" i="147"/>
  <c r="N44" i="147"/>
  <c r="O44" i="147"/>
  <c r="P43" i="147"/>
  <c r="I43" i="147"/>
  <c r="J43" i="147"/>
  <c r="P42" i="147"/>
  <c r="I42" i="147"/>
  <c r="J42" i="147"/>
  <c r="P41" i="147"/>
  <c r="I41" i="147"/>
  <c r="J41" i="147"/>
  <c r="N41" i="147"/>
  <c r="O41" i="147"/>
  <c r="P40" i="147"/>
  <c r="I40" i="147"/>
  <c r="J40" i="147"/>
  <c r="P39" i="147"/>
  <c r="H39" i="147"/>
  <c r="J39" i="147"/>
  <c r="P38" i="147"/>
  <c r="P37" i="147"/>
  <c r="G37" i="147"/>
  <c r="J37" i="147"/>
  <c r="P36" i="147"/>
  <c r="J36" i="147"/>
  <c r="P35" i="147"/>
  <c r="J35" i="147"/>
  <c r="P34" i="147"/>
  <c r="G34" i="147"/>
  <c r="J34" i="147"/>
  <c r="P33" i="147"/>
  <c r="I33" i="147"/>
  <c r="J33" i="147"/>
  <c r="P31" i="147"/>
  <c r="I31" i="147"/>
  <c r="J31" i="147"/>
  <c r="P30" i="147"/>
  <c r="I30" i="147"/>
  <c r="J30" i="147"/>
  <c r="P29" i="147"/>
  <c r="I29" i="147"/>
  <c r="J29" i="147"/>
  <c r="P28" i="147"/>
  <c r="I28" i="147"/>
  <c r="J28" i="147"/>
  <c r="P27" i="147"/>
  <c r="I27" i="147"/>
  <c r="J27" i="147"/>
  <c r="C17" i="147"/>
  <c r="D36" i="147"/>
  <c r="L36" i="147" s="1"/>
  <c r="O36" i="147" s="1"/>
  <c r="C16" i="147"/>
  <c r="C15" i="147"/>
  <c r="D50" i="147" s="1"/>
  <c r="N50" i="147" s="1"/>
  <c r="O50" i="147" s="1"/>
  <c r="AD13" i="147"/>
  <c r="AC13" i="147"/>
  <c r="AB13" i="147"/>
  <c r="AA13" i="147"/>
  <c r="Z13" i="147"/>
  <c r="Y13" i="147"/>
  <c r="X13" i="147"/>
  <c r="W13" i="147"/>
  <c r="V13" i="147"/>
  <c r="U13" i="147"/>
  <c r="T13" i="147"/>
  <c r="S13" i="147"/>
  <c r="D11" i="147"/>
  <c r="B11" i="147"/>
  <c r="C11" i="147" s="1"/>
  <c r="C10" i="147"/>
  <c r="C9" i="147"/>
  <c r="A6" i="147"/>
  <c r="A4" i="147"/>
  <c r="I22" i="146"/>
  <c r="J22" i="146"/>
  <c r="I21" i="146"/>
  <c r="J21" i="146"/>
  <c r="P53" i="146"/>
  <c r="I53" i="146"/>
  <c r="J53" i="146"/>
  <c r="N53" i="146"/>
  <c r="O53" i="146"/>
  <c r="P52" i="146"/>
  <c r="I52" i="146"/>
  <c r="J52" i="146"/>
  <c r="P51" i="146"/>
  <c r="I51" i="146"/>
  <c r="J51" i="146"/>
  <c r="N51" i="146" s="1"/>
  <c r="O51" i="146" s="1"/>
  <c r="P50" i="146"/>
  <c r="I50" i="146"/>
  <c r="J50" i="146"/>
  <c r="P49" i="146"/>
  <c r="G49" i="146"/>
  <c r="J49" i="146"/>
  <c r="D49" i="146"/>
  <c r="L49" i="146" s="1"/>
  <c r="O49" i="146" s="1"/>
  <c r="P48" i="146"/>
  <c r="I48" i="146"/>
  <c r="N48" i="146"/>
  <c r="O48" i="146"/>
  <c r="P47" i="146"/>
  <c r="I47" i="146"/>
  <c r="J47" i="146"/>
  <c r="P46" i="146"/>
  <c r="J46" i="146"/>
  <c r="P45" i="146"/>
  <c r="I45" i="146"/>
  <c r="N45" i="146"/>
  <c r="O45" i="146"/>
  <c r="P44" i="146"/>
  <c r="I44" i="146"/>
  <c r="J44" i="146"/>
  <c r="P43" i="146"/>
  <c r="I43" i="146"/>
  <c r="J43" i="146"/>
  <c r="P42" i="146"/>
  <c r="I42" i="146"/>
  <c r="J42" i="146"/>
  <c r="P40" i="146"/>
  <c r="H40" i="146"/>
  <c r="J40" i="146"/>
  <c r="P39" i="146"/>
  <c r="P38" i="146"/>
  <c r="G38" i="146"/>
  <c r="J38" i="146"/>
  <c r="D38" i="146"/>
  <c r="L38" i="146" s="1"/>
  <c r="O38" i="146" s="1"/>
  <c r="P37" i="146"/>
  <c r="P36" i="146"/>
  <c r="G36" i="146"/>
  <c r="J36" i="146"/>
  <c r="D36" i="146"/>
  <c r="L36" i="146" s="1"/>
  <c r="O36" i="146" s="1"/>
  <c r="P35" i="146"/>
  <c r="I35" i="146"/>
  <c r="J35" i="146"/>
  <c r="P34" i="146"/>
  <c r="I34" i="146"/>
  <c r="J34" i="146"/>
  <c r="P33" i="146"/>
  <c r="I33" i="146"/>
  <c r="J33" i="146"/>
  <c r="P32" i="146"/>
  <c r="I32" i="146"/>
  <c r="J32" i="146"/>
  <c r="P31" i="146"/>
  <c r="I31" i="146"/>
  <c r="J31" i="146"/>
  <c r="P30" i="146"/>
  <c r="I30" i="146"/>
  <c r="J30" i="146"/>
  <c r="P29" i="146"/>
  <c r="I29" i="146"/>
  <c r="J29" i="146"/>
  <c r="P28" i="146"/>
  <c r="I28" i="146"/>
  <c r="J28" i="146"/>
  <c r="AD17" i="146"/>
  <c r="AC17" i="146"/>
  <c r="AB17" i="146"/>
  <c r="AA17" i="146"/>
  <c r="Z17" i="146"/>
  <c r="Y17" i="146"/>
  <c r="X17" i="146"/>
  <c r="W17" i="146"/>
  <c r="V17" i="146"/>
  <c r="U17" i="146"/>
  <c r="T17" i="146"/>
  <c r="S17" i="146"/>
  <c r="D11" i="146"/>
  <c r="B11" i="146"/>
  <c r="C11" i="146" s="1"/>
  <c r="C10" i="146"/>
  <c r="C9" i="146"/>
  <c r="A6" i="146"/>
  <c r="A4" i="146"/>
  <c r="N47" i="149"/>
  <c r="O47" i="149"/>
  <c r="J47" i="147"/>
  <c r="J44" i="147"/>
  <c r="J48" i="146"/>
  <c r="O21" i="149"/>
  <c r="J21" i="149"/>
  <c r="J44" i="149"/>
  <c r="D48" i="149"/>
  <c r="L48" i="149" s="1"/>
  <c r="O48" i="149" s="1"/>
  <c r="N21" i="148"/>
  <c r="O21" i="148"/>
  <c r="N44" i="148"/>
  <c r="O44" i="148"/>
  <c r="J44" i="148"/>
  <c r="J47" i="148"/>
  <c r="J21" i="147"/>
  <c r="D38" i="147"/>
  <c r="N21" i="146"/>
  <c r="J45" i="146"/>
  <c r="J37" i="146"/>
  <c r="P53" i="145"/>
  <c r="I53" i="145"/>
  <c r="J53" i="145"/>
  <c r="N53" i="145"/>
  <c r="O53" i="145"/>
  <c r="P52" i="145"/>
  <c r="I52" i="145"/>
  <c r="J52" i="145"/>
  <c r="P51" i="145"/>
  <c r="I51" i="145"/>
  <c r="J51" i="145"/>
  <c r="P50" i="145"/>
  <c r="I50" i="145"/>
  <c r="J50" i="145"/>
  <c r="P49" i="145"/>
  <c r="I49" i="145"/>
  <c r="J49" i="145"/>
  <c r="P48" i="145"/>
  <c r="J48" i="145"/>
  <c r="P47" i="145"/>
  <c r="I47" i="145"/>
  <c r="N47" i="145"/>
  <c r="O47" i="145"/>
  <c r="P46" i="145"/>
  <c r="I46" i="145"/>
  <c r="J46" i="145"/>
  <c r="P45" i="145"/>
  <c r="J45" i="145"/>
  <c r="P44" i="145"/>
  <c r="I44" i="145"/>
  <c r="N44" i="145"/>
  <c r="O44" i="145"/>
  <c r="P43" i="145"/>
  <c r="I43" i="145"/>
  <c r="J43" i="145"/>
  <c r="P42" i="145"/>
  <c r="I42" i="145"/>
  <c r="J42" i="145"/>
  <c r="P41" i="145"/>
  <c r="I41" i="145"/>
  <c r="J41" i="145"/>
  <c r="N41" i="145"/>
  <c r="O41" i="145"/>
  <c r="P40" i="145"/>
  <c r="I40" i="145"/>
  <c r="J40" i="145"/>
  <c r="P39" i="145"/>
  <c r="H39" i="145"/>
  <c r="J39" i="145"/>
  <c r="P38" i="145"/>
  <c r="P37" i="145"/>
  <c r="J37" i="145"/>
  <c r="P36" i="145"/>
  <c r="J36" i="145"/>
  <c r="P35" i="145"/>
  <c r="J35" i="145"/>
  <c r="P34" i="145"/>
  <c r="J34" i="145"/>
  <c r="P33" i="145"/>
  <c r="I33" i="145"/>
  <c r="J33" i="145"/>
  <c r="P32" i="145"/>
  <c r="I32" i="145"/>
  <c r="J32" i="145"/>
  <c r="P31" i="145"/>
  <c r="I31" i="145"/>
  <c r="J31" i="145"/>
  <c r="P30" i="145"/>
  <c r="I30" i="145"/>
  <c r="J30" i="145"/>
  <c r="P29" i="145"/>
  <c r="I29" i="145"/>
  <c r="J29" i="145"/>
  <c r="P28" i="145"/>
  <c r="I28" i="145"/>
  <c r="J28" i="145"/>
  <c r="P27" i="145"/>
  <c r="I27" i="145"/>
  <c r="J27" i="145"/>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c r="C10" i="145"/>
  <c r="C9" i="145"/>
  <c r="A6" i="145"/>
  <c r="A4" i="145"/>
  <c r="P53" i="144"/>
  <c r="I53" i="144"/>
  <c r="J53" i="144"/>
  <c r="N53" i="144"/>
  <c r="O53" i="144"/>
  <c r="P52" i="144"/>
  <c r="I52" i="144"/>
  <c r="J52" i="144"/>
  <c r="P51" i="144"/>
  <c r="I51" i="144"/>
  <c r="J51" i="144"/>
  <c r="P50" i="144"/>
  <c r="I50" i="144"/>
  <c r="J50" i="144" s="1"/>
  <c r="P49" i="144"/>
  <c r="I49" i="144"/>
  <c r="J49" i="144"/>
  <c r="P48" i="144"/>
  <c r="G48" i="144"/>
  <c r="J48" i="144"/>
  <c r="P47" i="144"/>
  <c r="I47" i="144"/>
  <c r="N47" i="144"/>
  <c r="O47" i="144"/>
  <c r="P46" i="144"/>
  <c r="I46" i="144"/>
  <c r="J46" i="144"/>
  <c r="P45" i="144"/>
  <c r="J45" i="144"/>
  <c r="P44" i="144"/>
  <c r="I44" i="144"/>
  <c r="N44" i="144"/>
  <c r="O44" i="144"/>
  <c r="P43" i="144"/>
  <c r="I43" i="144"/>
  <c r="J43" i="144"/>
  <c r="P42" i="144"/>
  <c r="I42" i="144"/>
  <c r="J42" i="144"/>
  <c r="P41" i="144"/>
  <c r="I41" i="144"/>
  <c r="J41" i="144"/>
  <c r="N41" i="144"/>
  <c r="O41" i="144"/>
  <c r="P40" i="144"/>
  <c r="I40" i="144"/>
  <c r="J40" i="144"/>
  <c r="P39" i="144"/>
  <c r="H39" i="144"/>
  <c r="J39" i="144"/>
  <c r="P38" i="144"/>
  <c r="P37" i="144"/>
  <c r="G37" i="144"/>
  <c r="J37" i="144"/>
  <c r="P36" i="144"/>
  <c r="G36" i="144"/>
  <c r="J36" i="144"/>
  <c r="P35" i="144"/>
  <c r="G35" i="144"/>
  <c r="J35" i="144"/>
  <c r="P34" i="144"/>
  <c r="G34" i="144"/>
  <c r="J34" i="144"/>
  <c r="P33" i="144"/>
  <c r="I33" i="144"/>
  <c r="J33" i="144"/>
  <c r="P32" i="144"/>
  <c r="I32" i="144"/>
  <c r="J32" i="144"/>
  <c r="P31" i="144"/>
  <c r="I31" i="144"/>
  <c r="J31" i="144"/>
  <c r="P30" i="144"/>
  <c r="I30" i="144"/>
  <c r="J30" i="144"/>
  <c r="P29" i="144"/>
  <c r="I29" i="144"/>
  <c r="J29" i="144"/>
  <c r="P28" i="144"/>
  <c r="I28" i="144"/>
  <c r="J28" i="144"/>
  <c r="P27" i="144"/>
  <c r="I27" i="144"/>
  <c r="J27" i="144"/>
  <c r="J22" i="144"/>
  <c r="N21" i="144"/>
  <c r="O21" i="144"/>
  <c r="J21" i="144"/>
  <c r="C17" i="144"/>
  <c r="C16" i="144"/>
  <c r="D34" i="144" s="1"/>
  <c r="L34" i="144" s="1"/>
  <c r="C15" i="144"/>
  <c r="D51" i="144" s="1"/>
  <c r="N51" i="144" s="1"/>
  <c r="O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5"/>
  <c r="J47" i="144"/>
  <c r="O21" i="146"/>
  <c r="O37" i="145"/>
  <c r="D39" i="144"/>
  <c r="M39" i="144" s="1"/>
  <c r="D52" i="144"/>
  <c r="N52" i="144" s="1"/>
  <c r="O52" i="144" s="1"/>
  <c r="O48" i="145"/>
  <c r="J44" i="145"/>
  <c r="J44" i="144"/>
  <c r="O35" i="145"/>
  <c r="D36" i="144"/>
  <c r="L36" i="144" s="1"/>
  <c r="O36" i="144" s="1"/>
  <c r="D30" i="144"/>
  <c r="N30" i="144" s="1"/>
  <c r="D50" i="144"/>
  <c r="J39" i="130"/>
  <c r="O34" i="145"/>
  <c r="L55" i="145"/>
  <c r="L57" i="145"/>
  <c r="D54" i="130"/>
  <c r="D55" i="129"/>
  <c r="L55" i="129" s="1"/>
  <c r="O55" i="129" s="1"/>
  <c r="D55" i="40"/>
  <c r="L55" i="40" s="1"/>
  <c r="O55" i="40" s="1"/>
  <c r="G40" i="129"/>
  <c r="G40" i="40"/>
  <c r="G35" i="139"/>
  <c r="G35" i="138"/>
  <c r="G31" i="119"/>
  <c r="G34" i="128"/>
  <c r="G34" i="37"/>
  <c r="G33" i="126"/>
  <c r="G39" i="127"/>
  <c r="D41" i="130"/>
  <c r="D40" i="130"/>
  <c r="L40" i="130" s="1"/>
  <c r="O40" i="130" s="1"/>
  <c r="D39" i="130"/>
  <c r="L39" i="130" s="1"/>
  <c r="D42" i="129"/>
  <c r="L42" i="129" s="1"/>
  <c r="O42" i="129" s="1"/>
  <c r="D41" i="129"/>
  <c r="L41" i="129" s="1"/>
  <c r="O41" i="129" s="1"/>
  <c r="D40" i="129"/>
  <c r="L40" i="129" s="1"/>
  <c r="D42" i="40"/>
  <c r="D41" i="40"/>
  <c r="L41" i="40" s="1"/>
  <c r="D40" i="40"/>
  <c r="L40" i="40" s="1"/>
  <c r="D48" i="139"/>
  <c r="L48" i="139" s="1"/>
  <c r="D38" i="139"/>
  <c r="D37" i="139"/>
  <c r="L37" i="139" s="1"/>
  <c r="O37" i="139" s="1"/>
  <c r="D36" i="139"/>
  <c r="D35" i="139"/>
  <c r="L35" i="139" s="1"/>
  <c r="O35" i="139" s="1"/>
  <c r="D48" i="138"/>
  <c r="L48" i="138" s="1"/>
  <c r="O48" i="138" s="1"/>
  <c r="D37" i="138"/>
  <c r="L37" i="138" s="1"/>
  <c r="O37" i="138" s="1"/>
  <c r="D36" i="138"/>
  <c r="L36" i="138" s="1"/>
  <c r="O36" i="138" s="1"/>
  <c r="D35" i="138"/>
  <c r="L35" i="138" s="1"/>
  <c r="O35" i="138" s="1"/>
  <c r="C17" i="128"/>
  <c r="C16" i="128"/>
  <c r="D37" i="128" s="1"/>
  <c r="L37" i="128" s="1"/>
  <c r="O37" i="128" s="1"/>
  <c r="D47" i="37"/>
  <c r="L47" i="37" s="1"/>
  <c r="O47" i="37" s="1"/>
  <c r="D36" i="37"/>
  <c r="L36" i="37" s="1"/>
  <c r="O36" i="37" s="1"/>
  <c r="D35" i="37"/>
  <c r="L35" i="37" s="1"/>
  <c r="O35" i="37" s="1"/>
  <c r="D34" i="37"/>
  <c r="L34" i="37" s="1"/>
  <c r="O34" i="37" s="1"/>
  <c r="D53" i="140"/>
  <c r="L53" i="140" s="1"/>
  <c r="O53" i="140" s="1"/>
  <c r="D42" i="140"/>
  <c r="L42" i="140" s="1"/>
  <c r="O42" i="140" s="1"/>
  <c r="D41" i="140"/>
  <c r="L41" i="140" s="1"/>
  <c r="O41" i="140" s="1"/>
  <c r="D40" i="140"/>
  <c r="L40" i="140" s="1"/>
  <c r="O40" i="140" s="1"/>
  <c r="D47" i="126"/>
  <c r="D36" i="126"/>
  <c r="L36" i="126" s="1"/>
  <c r="D35" i="126"/>
  <c r="L35" i="126" s="1"/>
  <c r="O35" i="126" s="1"/>
  <c r="D34" i="126"/>
  <c r="D33" i="126"/>
  <c r="L33" i="126" s="1"/>
  <c r="C15" i="126"/>
  <c r="D39" i="126" s="1"/>
  <c r="N39" i="126" s="1"/>
  <c r="O39" i="126" s="1"/>
  <c r="D53" i="127"/>
  <c r="D42" i="127"/>
  <c r="L42" i="127" s="1"/>
  <c r="O42" i="127" s="1"/>
  <c r="D39" i="127"/>
  <c r="L39" i="127" s="1"/>
  <c r="O39" i="127" s="1"/>
  <c r="D46" i="119"/>
  <c r="L46" i="119" s="1"/>
  <c r="O46" i="119" s="1"/>
  <c r="D34" i="119"/>
  <c r="L34" i="119" s="1"/>
  <c r="O34" i="119" s="1"/>
  <c r="D33" i="119"/>
  <c r="D32" i="119"/>
  <c r="D31" i="119"/>
  <c r="L31" i="119" s="1"/>
  <c r="O31" i="119" s="1"/>
  <c r="D19" i="127"/>
  <c r="D41" i="127"/>
  <c r="D18" i="127"/>
  <c r="D40" i="127" s="1"/>
  <c r="L40" i="127" s="1"/>
  <c r="O40" i="127" s="1"/>
  <c r="D46" i="100"/>
  <c r="L46" i="100" s="1"/>
  <c r="O46" i="100" s="1"/>
  <c r="D35" i="100"/>
  <c r="D34" i="100"/>
  <c r="L34" i="100" s="1"/>
  <c r="O34" i="100" s="1"/>
  <c r="D33" i="100"/>
  <c r="L33" i="100" s="1"/>
  <c r="G34" i="100"/>
  <c r="G33" i="100"/>
  <c r="D52" i="34"/>
  <c r="L52" i="34" s="1"/>
  <c r="O52" i="34" s="1"/>
  <c r="D41" i="34"/>
  <c r="L41" i="34" s="1"/>
  <c r="D40" i="34"/>
  <c r="L40" i="34" s="1"/>
  <c r="O40" i="34" s="1"/>
  <c r="D39" i="34"/>
  <c r="G33" i="119"/>
  <c r="G32" i="119"/>
  <c r="D67" i="142"/>
  <c r="P54" i="142"/>
  <c r="I54" i="142"/>
  <c r="J54" i="142"/>
  <c r="N54" i="142"/>
  <c r="O54" i="142"/>
  <c r="P53" i="142"/>
  <c r="I53" i="142"/>
  <c r="J53" i="142"/>
  <c r="P52" i="142"/>
  <c r="I52" i="142"/>
  <c r="J52" i="142"/>
  <c r="P51" i="142"/>
  <c r="I51" i="142"/>
  <c r="J51" i="142"/>
  <c r="P50" i="142"/>
  <c r="I50" i="142"/>
  <c r="J50" i="142"/>
  <c r="P49" i="142"/>
  <c r="I49" i="142"/>
  <c r="N49" i="142"/>
  <c r="O49" i="142"/>
  <c r="P48" i="142"/>
  <c r="I48" i="142"/>
  <c r="J48" i="142"/>
  <c r="P47" i="142"/>
  <c r="I47" i="142"/>
  <c r="N47" i="142"/>
  <c r="O47" i="142"/>
  <c r="P46" i="142"/>
  <c r="I46" i="142"/>
  <c r="J46" i="142"/>
  <c r="P45" i="142"/>
  <c r="I45" i="142"/>
  <c r="J45" i="142"/>
  <c r="P44" i="142"/>
  <c r="I44" i="142"/>
  <c r="J44" i="142"/>
  <c r="P43" i="142"/>
  <c r="I43" i="142"/>
  <c r="J43" i="142"/>
  <c r="P42" i="142"/>
  <c r="H42" i="142"/>
  <c r="J42" i="142"/>
  <c r="P41" i="142"/>
  <c r="H41" i="142"/>
  <c r="J41" i="142"/>
  <c r="P40" i="142"/>
  <c r="P39" i="142"/>
  <c r="I39" i="142"/>
  <c r="J39" i="142"/>
  <c r="P38" i="142"/>
  <c r="I38" i="142"/>
  <c r="J38" i="142"/>
  <c r="P37" i="142"/>
  <c r="I37" i="142"/>
  <c r="J37" i="142"/>
  <c r="P36" i="142"/>
  <c r="I36" i="142"/>
  <c r="J36" i="142"/>
  <c r="P35" i="142"/>
  <c r="I35" i="142"/>
  <c r="J35" i="142"/>
  <c r="P34" i="142"/>
  <c r="I34" i="142"/>
  <c r="J34" i="142"/>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c r="N54" i="141"/>
  <c r="O54" i="141"/>
  <c r="P53" i="141"/>
  <c r="I53" i="141"/>
  <c r="J53" i="141"/>
  <c r="P52" i="141"/>
  <c r="I52" i="141"/>
  <c r="J52" i="141"/>
  <c r="P51" i="141"/>
  <c r="I51" i="141"/>
  <c r="J51" i="141"/>
  <c r="P50" i="141"/>
  <c r="I50" i="141"/>
  <c r="J50" i="141"/>
  <c r="P49" i="141"/>
  <c r="I49" i="141"/>
  <c r="N49" i="141"/>
  <c r="O49" i="141"/>
  <c r="P48" i="141"/>
  <c r="I48" i="141"/>
  <c r="J48" i="141"/>
  <c r="P47" i="141"/>
  <c r="I47" i="141"/>
  <c r="N47" i="141"/>
  <c r="O47" i="141"/>
  <c r="P46" i="141"/>
  <c r="I46" i="141"/>
  <c r="J46" i="141"/>
  <c r="P45" i="141"/>
  <c r="I45" i="141"/>
  <c r="J45" i="141"/>
  <c r="P44" i="141"/>
  <c r="I44" i="141"/>
  <c r="J44" i="141"/>
  <c r="P43" i="141"/>
  <c r="I43" i="141"/>
  <c r="J43" i="141"/>
  <c r="P42" i="141"/>
  <c r="H42" i="141"/>
  <c r="J42" i="141"/>
  <c r="P41" i="141"/>
  <c r="H41" i="141"/>
  <c r="J41" i="141"/>
  <c r="P40" i="141"/>
  <c r="P39" i="141"/>
  <c r="I39" i="141"/>
  <c r="J39" i="141"/>
  <c r="P38" i="141"/>
  <c r="I38" i="141"/>
  <c r="J38" i="141"/>
  <c r="P37" i="141"/>
  <c r="I37" i="141"/>
  <c r="J37" i="141"/>
  <c r="P36" i="141"/>
  <c r="I36" i="141"/>
  <c r="J36" i="141"/>
  <c r="P35" i="141"/>
  <c r="I35" i="141"/>
  <c r="J35" i="141"/>
  <c r="P34" i="141"/>
  <c r="I34" i="141"/>
  <c r="J34" i="141"/>
  <c r="J29" i="141"/>
  <c r="J28" i="141"/>
  <c r="N26" i="141"/>
  <c r="O26" i="141"/>
  <c r="J26" i="141"/>
  <c r="C17" i="141"/>
  <c r="C16" i="141"/>
  <c r="D43" i="141" s="1"/>
  <c r="N43" i="141" s="1"/>
  <c r="O43" i="141" s="1"/>
  <c r="C15" i="141"/>
  <c r="D15" i="141" s="1"/>
  <c r="C14" i="141"/>
  <c r="D14" i="141" s="1"/>
  <c r="D42" i="141" s="1"/>
  <c r="M42" i="141" s="1"/>
  <c r="AD12" i="141"/>
  <c r="AC12" i="141"/>
  <c r="AB12" i="141"/>
  <c r="AA12" i="141"/>
  <c r="Z12" i="141"/>
  <c r="Y12" i="141"/>
  <c r="X12" i="141"/>
  <c r="W12" i="141"/>
  <c r="V12" i="141"/>
  <c r="U12" i="141"/>
  <c r="T12" i="141"/>
  <c r="S12" i="141"/>
  <c r="D10" i="141"/>
  <c r="B10" i="141"/>
  <c r="C10" i="141"/>
  <c r="C9" i="141"/>
  <c r="C8" i="141"/>
  <c r="A6" i="141"/>
  <c r="A4" i="141"/>
  <c r="C17" i="129"/>
  <c r="C17" i="40"/>
  <c r="J47" i="142"/>
  <c r="J49" i="142"/>
  <c r="J47" i="141"/>
  <c r="J49" i="141"/>
  <c r="L56" i="142"/>
  <c r="L58" i="142"/>
  <c r="L56" i="141"/>
  <c r="L58" i="141"/>
  <c r="J27" i="140"/>
  <c r="D18" i="140"/>
  <c r="D27" i="140" s="1"/>
  <c r="N27" i="140" s="1"/>
  <c r="P57" i="140"/>
  <c r="I57" i="140"/>
  <c r="J57" i="140"/>
  <c r="N57" i="140"/>
  <c r="O57" i="140"/>
  <c r="P56" i="140"/>
  <c r="I56" i="140"/>
  <c r="J56" i="140"/>
  <c r="P55" i="140"/>
  <c r="I55" i="140"/>
  <c r="J55" i="140" s="1"/>
  <c r="N55" i="140" s="1"/>
  <c r="O55" i="140" s="1"/>
  <c r="P54" i="140"/>
  <c r="I54" i="140"/>
  <c r="J54" i="140"/>
  <c r="P53" i="140"/>
  <c r="G53" i="140"/>
  <c r="J53" i="140"/>
  <c r="P52" i="140"/>
  <c r="I52" i="140"/>
  <c r="J52" i="140"/>
  <c r="P51" i="140"/>
  <c r="I51" i="140"/>
  <c r="J51" i="140"/>
  <c r="P50" i="140"/>
  <c r="J50" i="140"/>
  <c r="P49" i="140"/>
  <c r="I49" i="140"/>
  <c r="J49" i="140"/>
  <c r="P48" i="140"/>
  <c r="I48" i="140"/>
  <c r="J48" i="140"/>
  <c r="P47" i="140"/>
  <c r="I47" i="140"/>
  <c r="J47" i="140"/>
  <c r="P46" i="140"/>
  <c r="I46" i="140"/>
  <c r="J46" i="140"/>
  <c r="P44" i="140"/>
  <c r="H44" i="140"/>
  <c r="J44" i="140"/>
  <c r="P43" i="140"/>
  <c r="P42" i="140"/>
  <c r="G42" i="140"/>
  <c r="J42" i="140"/>
  <c r="P41" i="140"/>
  <c r="G41" i="140"/>
  <c r="J41" i="140"/>
  <c r="P40" i="140"/>
  <c r="G40" i="140"/>
  <c r="J40" i="140"/>
  <c r="P39" i="140"/>
  <c r="I39" i="140"/>
  <c r="J39" i="140"/>
  <c r="P38" i="140"/>
  <c r="I38" i="140"/>
  <c r="J38" i="140"/>
  <c r="P37" i="140"/>
  <c r="I37" i="140"/>
  <c r="J37" i="140"/>
  <c r="P36" i="140"/>
  <c r="I36" i="140"/>
  <c r="J36" i="140"/>
  <c r="P35" i="140"/>
  <c r="I35" i="140"/>
  <c r="J35" i="140"/>
  <c r="P34" i="140"/>
  <c r="I34" i="140"/>
  <c r="J34" i="140"/>
  <c r="P33" i="140"/>
  <c r="I33" i="140"/>
  <c r="J33" i="140"/>
  <c r="P32" i="140"/>
  <c r="I32" i="140"/>
  <c r="J32" i="140"/>
  <c r="J26" i="140"/>
  <c r="N25" i="140"/>
  <c r="O25" i="140"/>
  <c r="J25" i="140"/>
  <c r="D17" i="140"/>
  <c r="O64" i="140" s="1"/>
  <c r="D11" i="140"/>
  <c r="B11" i="140"/>
  <c r="C11" i="140" s="1"/>
  <c r="C10" i="140"/>
  <c r="C9" i="140"/>
  <c r="A6" i="140"/>
  <c r="A4" i="140"/>
  <c r="N49" i="140"/>
  <c r="O49" i="140"/>
  <c r="N52" i="140"/>
  <c r="O52" i="140"/>
  <c r="J24" i="139"/>
  <c r="P39" i="139"/>
  <c r="H39" i="139"/>
  <c r="J39" i="139"/>
  <c r="D66" i="139"/>
  <c r="P53" i="139"/>
  <c r="I53" i="139"/>
  <c r="J53" i="139"/>
  <c r="N53" i="139"/>
  <c r="O53" i="139"/>
  <c r="P52" i="139"/>
  <c r="I52" i="139"/>
  <c r="J52" i="139"/>
  <c r="P51" i="139"/>
  <c r="I51" i="139"/>
  <c r="J51" i="139"/>
  <c r="P50" i="139"/>
  <c r="I50" i="139"/>
  <c r="J50" i="139"/>
  <c r="P49" i="139"/>
  <c r="I49" i="139"/>
  <c r="J49" i="139"/>
  <c r="P48" i="139"/>
  <c r="G48" i="139"/>
  <c r="J48" i="139"/>
  <c r="P47" i="139"/>
  <c r="I47" i="139"/>
  <c r="J47" i="139"/>
  <c r="P46" i="139"/>
  <c r="I46" i="139"/>
  <c r="J46" i="139"/>
  <c r="P45" i="139"/>
  <c r="J45" i="139"/>
  <c r="P44" i="139"/>
  <c r="J44" i="139"/>
  <c r="P43" i="139"/>
  <c r="I43" i="139"/>
  <c r="N43" i="139"/>
  <c r="O43" i="139"/>
  <c r="P42" i="139"/>
  <c r="I42" i="139"/>
  <c r="J42" i="139"/>
  <c r="P41" i="139"/>
  <c r="I41" i="139"/>
  <c r="J41" i="139"/>
  <c r="P40" i="139"/>
  <c r="I40" i="139"/>
  <c r="J40" i="139"/>
  <c r="P38" i="139"/>
  <c r="P37" i="139"/>
  <c r="G37" i="139"/>
  <c r="J37" i="139"/>
  <c r="P36" i="139"/>
  <c r="G36" i="139"/>
  <c r="J36" i="139"/>
  <c r="P35" i="139"/>
  <c r="P34" i="139"/>
  <c r="I34" i="139"/>
  <c r="J34" i="139"/>
  <c r="P33" i="139"/>
  <c r="I33" i="139"/>
  <c r="J33" i="139"/>
  <c r="P32" i="139"/>
  <c r="I32" i="139"/>
  <c r="J32" i="139"/>
  <c r="P31" i="139"/>
  <c r="I31" i="139"/>
  <c r="J31" i="139"/>
  <c r="P30" i="139"/>
  <c r="I30" i="139"/>
  <c r="J30" i="139"/>
  <c r="P29" i="139"/>
  <c r="I29" i="139"/>
  <c r="J29" i="139"/>
  <c r="N23" i="139"/>
  <c r="O23" i="139"/>
  <c r="J23" i="139"/>
  <c r="C16" i="139"/>
  <c r="D40" i="139" s="1"/>
  <c r="N40" i="139" s="1"/>
  <c r="O40" i="139" s="1"/>
  <c r="C15" i="139"/>
  <c r="C14" i="139"/>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c r="N53" i="138"/>
  <c r="O53" i="138"/>
  <c r="P52" i="138"/>
  <c r="I52" i="138"/>
  <c r="J52" i="138"/>
  <c r="P51" i="138"/>
  <c r="I51" i="138"/>
  <c r="J51" i="138"/>
  <c r="P50" i="138"/>
  <c r="I50" i="138"/>
  <c r="J50" i="138"/>
  <c r="P49" i="138"/>
  <c r="I49" i="138"/>
  <c r="J49" i="138"/>
  <c r="P48" i="138"/>
  <c r="G48" i="138"/>
  <c r="J48" i="138"/>
  <c r="P47" i="138"/>
  <c r="I47" i="138"/>
  <c r="N47" i="138"/>
  <c r="O47" i="138"/>
  <c r="P46" i="138"/>
  <c r="I46" i="138"/>
  <c r="J46" i="138"/>
  <c r="P45" i="138"/>
  <c r="J45" i="138"/>
  <c r="P44" i="138"/>
  <c r="J44" i="138"/>
  <c r="P43" i="138"/>
  <c r="I43" i="138"/>
  <c r="N43" i="138"/>
  <c r="O43" i="138"/>
  <c r="P42" i="138"/>
  <c r="I42" i="138"/>
  <c r="J42" i="138"/>
  <c r="P41" i="138"/>
  <c r="I41" i="138"/>
  <c r="J41" i="138"/>
  <c r="P40" i="138"/>
  <c r="I40" i="138"/>
  <c r="J40" i="138"/>
  <c r="P38" i="138"/>
  <c r="P37" i="138"/>
  <c r="G37" i="138"/>
  <c r="J37" i="138"/>
  <c r="P36" i="138"/>
  <c r="G36" i="138"/>
  <c r="J36" i="138"/>
  <c r="P35" i="138"/>
  <c r="P34" i="138"/>
  <c r="I34" i="138"/>
  <c r="J34" i="138"/>
  <c r="P33" i="138"/>
  <c r="I33" i="138"/>
  <c r="J33" i="138"/>
  <c r="P32" i="138"/>
  <c r="I32" i="138"/>
  <c r="J32" i="138"/>
  <c r="P31" i="138"/>
  <c r="I31" i="138"/>
  <c r="J31" i="138"/>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c r="C9" i="138"/>
  <c r="C8" i="138"/>
  <c r="A6" i="138"/>
  <c r="A4" i="138"/>
  <c r="C16" i="136"/>
  <c r="D16" i="136" s="1"/>
  <c r="C15" i="133"/>
  <c r="D28" i="133" s="1"/>
  <c r="N28" i="133" s="1"/>
  <c r="O28" i="133" s="1"/>
  <c r="C14" i="132"/>
  <c r="D34" i="132" s="1"/>
  <c r="M34" i="132" s="1"/>
  <c r="D17" i="131"/>
  <c r="D40" i="131" s="1"/>
  <c r="M40" i="131" s="1"/>
  <c r="C16" i="130"/>
  <c r="D16" i="130" s="1"/>
  <c r="C16" i="129"/>
  <c r="D46" i="129" s="1"/>
  <c r="N46" i="129" s="1"/>
  <c r="O46" i="129" s="1"/>
  <c r="C16" i="40"/>
  <c r="D58" i="40" s="1"/>
  <c r="N58" i="40" s="1"/>
  <c r="O58" i="40" s="1"/>
  <c r="C15" i="119"/>
  <c r="D26" i="119" s="1"/>
  <c r="C15" i="128"/>
  <c r="D52" i="128" s="1"/>
  <c r="N52" i="128" s="1"/>
  <c r="O52" i="128" s="1"/>
  <c r="C15" i="37"/>
  <c r="D22" i="37" s="1"/>
  <c r="N22" i="37" s="1"/>
  <c r="O22" i="37" s="1"/>
  <c r="O23" i="37" s="1"/>
  <c r="D17" i="127"/>
  <c r="D45" i="127" s="1"/>
  <c r="N45" i="127" s="1"/>
  <c r="O45" i="127" s="1"/>
  <c r="C14" i="100"/>
  <c r="D49" i="100" s="1"/>
  <c r="N49" i="100" s="1"/>
  <c r="O49" i="100" s="1"/>
  <c r="D17" i="34"/>
  <c r="D43" i="34" s="1"/>
  <c r="M43" i="34" s="1"/>
  <c r="N47" i="139"/>
  <c r="O47" i="139"/>
  <c r="J43" i="139"/>
  <c r="D49" i="139"/>
  <c r="N49" i="139" s="1"/>
  <c r="O49" i="139" s="1"/>
  <c r="L36" i="139"/>
  <c r="O36" i="139" s="1"/>
  <c r="J35" i="138"/>
  <c r="J47" i="138"/>
  <c r="J43" i="138"/>
  <c r="D66" i="136"/>
  <c r="P53" i="136"/>
  <c r="I53" i="136"/>
  <c r="J53" i="136"/>
  <c r="N53" i="136"/>
  <c r="O53" i="136"/>
  <c r="P52" i="136"/>
  <c r="I52" i="136"/>
  <c r="J52" i="136"/>
  <c r="P51" i="136"/>
  <c r="I51" i="136"/>
  <c r="J51" i="136"/>
  <c r="P50" i="136"/>
  <c r="I50" i="136"/>
  <c r="J50" i="136"/>
  <c r="P49" i="136"/>
  <c r="I49" i="136"/>
  <c r="J49" i="136"/>
  <c r="P48" i="136"/>
  <c r="I48" i="136"/>
  <c r="J48" i="136"/>
  <c r="P47" i="136"/>
  <c r="I47" i="136"/>
  <c r="J47" i="136"/>
  <c r="P46" i="136"/>
  <c r="I46" i="136"/>
  <c r="N46" i="136"/>
  <c r="O46" i="136"/>
  <c r="P45" i="136"/>
  <c r="I45" i="136"/>
  <c r="J45" i="136"/>
  <c r="P44" i="136"/>
  <c r="I44" i="136"/>
  <c r="J44" i="136"/>
  <c r="I43" i="136"/>
  <c r="J43" i="136"/>
  <c r="P42" i="136"/>
  <c r="I42" i="136"/>
  <c r="J42" i="136"/>
  <c r="P41" i="136"/>
  <c r="H41" i="136"/>
  <c r="J41" i="136"/>
  <c r="P40" i="136"/>
  <c r="H40" i="136"/>
  <c r="J40" i="136"/>
  <c r="P39" i="136"/>
  <c r="P38" i="136"/>
  <c r="I38" i="136"/>
  <c r="J38" i="136"/>
  <c r="P37" i="136"/>
  <c r="I37" i="136"/>
  <c r="J37" i="136"/>
  <c r="P36" i="136"/>
  <c r="I36" i="136"/>
  <c r="J36" i="136"/>
  <c r="P35" i="136"/>
  <c r="I35" i="136"/>
  <c r="J35" i="136"/>
  <c r="P34" i="136"/>
  <c r="I34" i="136"/>
  <c r="J34" i="136"/>
  <c r="P33" i="136"/>
  <c r="I33" i="136"/>
  <c r="J33" i="136"/>
  <c r="J28" i="136"/>
  <c r="J27" i="136"/>
  <c r="C17" i="136"/>
  <c r="C15" i="136"/>
  <c r="D15" i="136" s="1"/>
  <c r="C14" i="136"/>
  <c r="AD12" i="136"/>
  <c r="AC12" i="136"/>
  <c r="AB12" i="136"/>
  <c r="AA12" i="136"/>
  <c r="Z12" i="136"/>
  <c r="Y12" i="136"/>
  <c r="X12" i="136"/>
  <c r="W12" i="136"/>
  <c r="V12" i="136"/>
  <c r="U12" i="136"/>
  <c r="T12" i="136"/>
  <c r="S12" i="136"/>
  <c r="D10" i="136"/>
  <c r="B10" i="136"/>
  <c r="C10" i="136"/>
  <c r="C9" i="136"/>
  <c r="C8" i="136"/>
  <c r="A6" i="136"/>
  <c r="A4" i="136"/>
  <c r="L50" i="133"/>
  <c r="P48" i="133"/>
  <c r="I48" i="133"/>
  <c r="J48" i="133"/>
  <c r="N48" i="133"/>
  <c r="O48" i="133"/>
  <c r="P47" i="133"/>
  <c r="I47" i="133"/>
  <c r="J47" i="133"/>
  <c r="P46" i="133"/>
  <c r="I46" i="133"/>
  <c r="J46" i="133"/>
  <c r="P45" i="133"/>
  <c r="I45" i="133"/>
  <c r="J45" i="133"/>
  <c r="P44" i="133"/>
  <c r="I44" i="133"/>
  <c r="J44" i="133"/>
  <c r="P43" i="133"/>
  <c r="I43" i="133"/>
  <c r="J43" i="133"/>
  <c r="P42" i="133"/>
  <c r="I42" i="133"/>
  <c r="J42" i="133" s="1"/>
  <c r="P41" i="133"/>
  <c r="I41" i="133"/>
  <c r="J41" i="133"/>
  <c r="P40" i="133"/>
  <c r="I40" i="133"/>
  <c r="J40" i="133"/>
  <c r="P39" i="133"/>
  <c r="I39" i="133"/>
  <c r="J39" i="133"/>
  <c r="P38" i="133"/>
  <c r="I38" i="133"/>
  <c r="J38" i="133"/>
  <c r="N38" i="133"/>
  <c r="O38" i="133"/>
  <c r="P37" i="133"/>
  <c r="I37" i="133"/>
  <c r="J37" i="133"/>
  <c r="P36" i="133"/>
  <c r="H36" i="133"/>
  <c r="J36" i="133"/>
  <c r="P35" i="133"/>
  <c r="P34" i="133"/>
  <c r="I34" i="133"/>
  <c r="J34" i="133"/>
  <c r="P33" i="133"/>
  <c r="I33" i="133"/>
  <c r="J33" i="133"/>
  <c r="P32" i="133"/>
  <c r="I32" i="133"/>
  <c r="J32" i="133"/>
  <c r="P31" i="133"/>
  <c r="I31" i="133"/>
  <c r="J31" i="133"/>
  <c r="P30" i="133"/>
  <c r="I30" i="133"/>
  <c r="J30" i="133"/>
  <c r="P29" i="133"/>
  <c r="I29" i="133"/>
  <c r="J29" i="133"/>
  <c r="P28" i="133"/>
  <c r="I28" i="133"/>
  <c r="J28" i="133"/>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c r="N45" i="132"/>
  <c r="O45" i="132"/>
  <c r="P44" i="132"/>
  <c r="I44" i="132"/>
  <c r="J44" i="132"/>
  <c r="P43" i="132"/>
  <c r="I43" i="132"/>
  <c r="J43" i="132" s="1"/>
  <c r="N43" i="132" s="1"/>
  <c r="O43" i="132" s="1"/>
  <c r="P42" i="132"/>
  <c r="I42" i="132"/>
  <c r="J42" i="132"/>
  <c r="P41" i="132"/>
  <c r="I41" i="132"/>
  <c r="J41" i="132"/>
  <c r="P40" i="132"/>
  <c r="I40" i="132"/>
  <c r="J40" i="132"/>
  <c r="P39" i="132"/>
  <c r="I39" i="132"/>
  <c r="J39" i="132"/>
  <c r="P38" i="132"/>
  <c r="I38" i="132"/>
  <c r="J38" i="132"/>
  <c r="P37" i="132"/>
  <c r="I37" i="132"/>
  <c r="J37" i="132"/>
  <c r="P36" i="132"/>
  <c r="I36" i="132"/>
  <c r="J36" i="132"/>
  <c r="P34" i="132"/>
  <c r="H34" i="132"/>
  <c r="J34" i="132"/>
  <c r="P33" i="132"/>
  <c r="P32" i="132"/>
  <c r="I32" i="132"/>
  <c r="J32" i="132"/>
  <c r="P31" i="132"/>
  <c r="I31" i="132"/>
  <c r="J31" i="132"/>
  <c r="P30" i="132"/>
  <c r="I30" i="132"/>
  <c r="J30" i="132"/>
  <c r="P29" i="132"/>
  <c r="I29" i="132"/>
  <c r="J29" i="132"/>
  <c r="P28" i="132"/>
  <c r="I28" i="132"/>
  <c r="J28" i="132"/>
  <c r="P27" i="132"/>
  <c r="I27" i="132"/>
  <c r="J27" i="132"/>
  <c r="P26" i="132"/>
  <c r="I26" i="132"/>
  <c r="J26" i="132"/>
  <c r="P25" i="132"/>
  <c r="I25" i="132"/>
  <c r="J25" i="132"/>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c r="N51" i="131"/>
  <c r="O51" i="131"/>
  <c r="P50" i="131"/>
  <c r="I50" i="131"/>
  <c r="J50" i="131"/>
  <c r="P49" i="131"/>
  <c r="I49" i="131"/>
  <c r="J49" i="131"/>
  <c r="N49" i="131" s="1"/>
  <c r="O49" i="131" s="1"/>
  <c r="P48" i="131"/>
  <c r="I48" i="131"/>
  <c r="J48" i="131"/>
  <c r="P47" i="131"/>
  <c r="I47" i="131"/>
  <c r="N47" i="131"/>
  <c r="O47" i="131"/>
  <c r="P46" i="131"/>
  <c r="I46" i="131"/>
  <c r="J46" i="131" s="1"/>
  <c r="P45" i="131"/>
  <c r="I45" i="131"/>
  <c r="N45" i="131"/>
  <c r="O45" i="131"/>
  <c r="P44" i="131"/>
  <c r="I44" i="131"/>
  <c r="J44" i="131"/>
  <c r="P43" i="131"/>
  <c r="I43" i="131"/>
  <c r="J43" i="131"/>
  <c r="P42" i="131"/>
  <c r="I42" i="131"/>
  <c r="J42" i="131"/>
  <c r="P40" i="131"/>
  <c r="H40" i="131"/>
  <c r="J40" i="131"/>
  <c r="P39" i="131"/>
  <c r="P38" i="131"/>
  <c r="I38" i="131"/>
  <c r="J38" i="131"/>
  <c r="P37" i="131"/>
  <c r="I37" i="131"/>
  <c r="J37" i="131"/>
  <c r="P36" i="131"/>
  <c r="I36" i="131"/>
  <c r="J36" i="131"/>
  <c r="P35" i="131"/>
  <c r="I35" i="131"/>
  <c r="J35" i="131"/>
  <c r="P34" i="131"/>
  <c r="I34" i="131"/>
  <c r="J34" i="131"/>
  <c r="P33" i="131"/>
  <c r="I33" i="131"/>
  <c r="J33" i="131"/>
  <c r="P32" i="131"/>
  <c r="I32" i="131"/>
  <c r="J32" i="131"/>
  <c r="P31" i="131"/>
  <c r="I31" i="131"/>
  <c r="J31" i="131"/>
  <c r="J26" i="131"/>
  <c r="N25" i="131"/>
  <c r="J25" i="131"/>
  <c r="D11" i="131"/>
  <c r="B11" i="131"/>
  <c r="C11" i="131" s="1"/>
  <c r="C10" i="131"/>
  <c r="C9" i="131"/>
  <c r="A6" i="131"/>
  <c r="A4" i="131"/>
  <c r="P54" i="130"/>
  <c r="G54" i="130"/>
  <c r="J54" i="130"/>
  <c r="P44" i="130"/>
  <c r="H44" i="130"/>
  <c r="J44" i="130"/>
  <c r="P43" i="130"/>
  <c r="H43" i="130"/>
  <c r="J43" i="130"/>
  <c r="P40" i="130"/>
  <c r="G40" i="130"/>
  <c r="J40" i="130"/>
  <c r="X12" i="130"/>
  <c r="Y12" i="130"/>
  <c r="Z12" i="130"/>
  <c r="AA12" i="130"/>
  <c r="W12" i="130"/>
  <c r="AC12" i="130"/>
  <c r="AD12" i="130"/>
  <c r="AB12" i="130"/>
  <c r="T12" i="130"/>
  <c r="U12" i="130"/>
  <c r="V12" i="130"/>
  <c r="S12" i="130"/>
  <c r="D72" i="130"/>
  <c r="P59" i="130"/>
  <c r="I59" i="130"/>
  <c r="J59" i="130"/>
  <c r="N59" i="130"/>
  <c r="O59" i="130"/>
  <c r="P58" i="130"/>
  <c r="I58" i="130"/>
  <c r="J58" i="130"/>
  <c r="P57" i="130"/>
  <c r="I57" i="130"/>
  <c r="J57" i="130"/>
  <c r="P56" i="130"/>
  <c r="I56" i="130"/>
  <c r="J56" i="130"/>
  <c r="P55" i="130"/>
  <c r="I55" i="130"/>
  <c r="J55" i="130"/>
  <c r="P53" i="130"/>
  <c r="I53" i="130"/>
  <c r="J53" i="130"/>
  <c r="P52" i="130"/>
  <c r="I52" i="130"/>
  <c r="J52" i="130"/>
  <c r="P51" i="130"/>
  <c r="J51" i="130"/>
  <c r="P50" i="130"/>
  <c r="J50" i="130"/>
  <c r="P49" i="130"/>
  <c r="I49" i="130"/>
  <c r="P48" i="130"/>
  <c r="I48" i="130"/>
  <c r="J48" i="130"/>
  <c r="P47" i="130"/>
  <c r="I47" i="130"/>
  <c r="J47" i="130"/>
  <c r="I46" i="130"/>
  <c r="J46" i="130"/>
  <c r="P45" i="130"/>
  <c r="I45" i="130"/>
  <c r="J45" i="130"/>
  <c r="P42" i="130"/>
  <c r="P41" i="130"/>
  <c r="G41" i="130"/>
  <c r="J41" i="130"/>
  <c r="P39" i="130"/>
  <c r="P38" i="130"/>
  <c r="I38" i="130"/>
  <c r="J38" i="130"/>
  <c r="P37" i="130"/>
  <c r="I37" i="130"/>
  <c r="J37" i="130"/>
  <c r="P36" i="130"/>
  <c r="I36" i="130"/>
  <c r="J36" i="130"/>
  <c r="P35" i="130"/>
  <c r="I35" i="130"/>
  <c r="J35" i="130"/>
  <c r="P34" i="130"/>
  <c r="I34" i="130"/>
  <c r="J34" i="130"/>
  <c r="P33" i="130"/>
  <c r="I33" i="130"/>
  <c r="J33" i="130"/>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c r="I59" i="129"/>
  <c r="J59" i="129"/>
  <c r="H45" i="129"/>
  <c r="J45" i="129"/>
  <c r="H44" i="129"/>
  <c r="J44" i="129"/>
  <c r="D73" i="129"/>
  <c r="P60" i="129"/>
  <c r="I60" i="129"/>
  <c r="J60" i="129"/>
  <c r="N60" i="129"/>
  <c r="O60" i="129"/>
  <c r="P59" i="129"/>
  <c r="P58" i="129"/>
  <c r="I58" i="129"/>
  <c r="J58" i="129"/>
  <c r="P57" i="129"/>
  <c r="I57" i="129"/>
  <c r="J57" i="129"/>
  <c r="P56" i="129"/>
  <c r="I56" i="129"/>
  <c r="J56" i="129"/>
  <c r="P54" i="129"/>
  <c r="I54" i="129"/>
  <c r="J54" i="129"/>
  <c r="P53" i="129"/>
  <c r="I53" i="129"/>
  <c r="J53" i="129" s="1"/>
  <c r="P52" i="129"/>
  <c r="J52" i="129"/>
  <c r="P51" i="129"/>
  <c r="J51" i="129"/>
  <c r="P50" i="129"/>
  <c r="I50" i="129"/>
  <c r="P49" i="129"/>
  <c r="I49" i="129"/>
  <c r="J49" i="129"/>
  <c r="P48" i="129"/>
  <c r="I48" i="129"/>
  <c r="J48" i="129"/>
  <c r="P47" i="129"/>
  <c r="I47" i="129"/>
  <c r="J47" i="129"/>
  <c r="P46" i="129"/>
  <c r="I46" i="129"/>
  <c r="J46" i="129"/>
  <c r="P45" i="129"/>
  <c r="P44" i="129"/>
  <c r="P43" i="129"/>
  <c r="P42" i="129"/>
  <c r="G42" i="129"/>
  <c r="J42" i="129"/>
  <c r="P40" i="129"/>
  <c r="P39" i="129"/>
  <c r="I39" i="129"/>
  <c r="J39" i="129"/>
  <c r="P38" i="129"/>
  <c r="I38" i="129"/>
  <c r="J38" i="129"/>
  <c r="P37" i="129"/>
  <c r="I37" i="129"/>
  <c r="J37" i="129"/>
  <c r="P36" i="129"/>
  <c r="I36" i="129"/>
  <c r="J36" i="129"/>
  <c r="P35" i="129"/>
  <c r="I35" i="129"/>
  <c r="J35" i="129"/>
  <c r="P34" i="129"/>
  <c r="I34" i="129"/>
  <c r="J34" i="129"/>
  <c r="J29" i="129"/>
  <c r="J28" i="129"/>
  <c r="N26" i="129"/>
  <c r="O26" i="129"/>
  <c r="J26" i="129"/>
  <c r="C15" i="129"/>
  <c r="C14" i="129"/>
  <c r="D10" i="129"/>
  <c r="B10" i="129"/>
  <c r="C10" i="129"/>
  <c r="C9" i="129"/>
  <c r="C8" i="129"/>
  <c r="A6" i="129"/>
  <c r="A4" i="129"/>
  <c r="P60" i="40"/>
  <c r="I60" i="40"/>
  <c r="J60" i="40"/>
  <c r="N60" i="40"/>
  <c r="O60" i="40"/>
  <c r="P59" i="40"/>
  <c r="I59" i="40"/>
  <c r="J59" i="40"/>
  <c r="P51" i="119"/>
  <c r="I51" i="119"/>
  <c r="J51" i="119"/>
  <c r="N51" i="119"/>
  <c r="O51" i="119"/>
  <c r="P50" i="119"/>
  <c r="I50" i="119"/>
  <c r="J50" i="119"/>
  <c r="D50" i="119"/>
  <c r="P53" i="128"/>
  <c r="I53" i="128"/>
  <c r="J53" i="128"/>
  <c r="N53" i="128"/>
  <c r="O53" i="128"/>
  <c r="P52" i="128"/>
  <c r="I52" i="128"/>
  <c r="J52" i="128"/>
  <c r="P52" i="37"/>
  <c r="I52" i="37"/>
  <c r="J52" i="37"/>
  <c r="N52" i="37"/>
  <c r="O52" i="37"/>
  <c r="P51" i="37"/>
  <c r="I51" i="37"/>
  <c r="J51" i="37"/>
  <c r="P57" i="127"/>
  <c r="I57" i="127"/>
  <c r="J57" i="127"/>
  <c r="N57" i="127"/>
  <c r="O57" i="127"/>
  <c r="P56" i="127"/>
  <c r="I56" i="127"/>
  <c r="J56" i="127"/>
  <c r="D56" i="127"/>
  <c r="P51" i="126"/>
  <c r="I51" i="126"/>
  <c r="J51" i="126"/>
  <c r="N51" i="126"/>
  <c r="O51" i="126"/>
  <c r="P50" i="126"/>
  <c r="I50" i="126"/>
  <c r="J50" i="126"/>
  <c r="P50" i="100"/>
  <c r="I50" i="100"/>
  <c r="J50" i="100"/>
  <c r="N50" i="100"/>
  <c r="O50" i="100"/>
  <c r="P49" i="100"/>
  <c r="I49" i="100"/>
  <c r="J49" i="100"/>
  <c r="I31" i="100"/>
  <c r="J31" i="100"/>
  <c r="I37" i="34"/>
  <c r="J37" i="34"/>
  <c r="I32" i="100"/>
  <c r="J32" i="100"/>
  <c r="P56" i="34"/>
  <c r="I56" i="34"/>
  <c r="J56" i="34"/>
  <c r="N56" i="34"/>
  <c r="O56" i="34"/>
  <c r="P55" i="34"/>
  <c r="I55" i="34"/>
  <c r="J55" i="34"/>
  <c r="I38" i="34"/>
  <c r="J38" i="34"/>
  <c r="P49" i="119"/>
  <c r="I49" i="119"/>
  <c r="J49" i="119"/>
  <c r="P48" i="119"/>
  <c r="I48" i="119"/>
  <c r="J48" i="119"/>
  <c r="P58" i="40"/>
  <c r="I58" i="40"/>
  <c r="J58" i="40"/>
  <c r="P57" i="40"/>
  <c r="I57" i="40"/>
  <c r="J57" i="40"/>
  <c r="I51" i="128"/>
  <c r="J51" i="128"/>
  <c r="I50" i="128"/>
  <c r="J50" i="128"/>
  <c r="P51" i="128"/>
  <c r="P50" i="128"/>
  <c r="P50" i="37"/>
  <c r="P49" i="37"/>
  <c r="I50" i="37"/>
  <c r="J50" i="37"/>
  <c r="I49" i="37"/>
  <c r="J49" i="37"/>
  <c r="P55" i="127"/>
  <c r="I55" i="127"/>
  <c r="J55" i="127"/>
  <c r="N55" i="127" s="1"/>
  <c r="O55" i="127" s="1"/>
  <c r="P49" i="126"/>
  <c r="I49" i="126"/>
  <c r="J49" i="126"/>
  <c r="N49" i="126"/>
  <c r="O49" i="126"/>
  <c r="P48" i="100"/>
  <c r="I48" i="100"/>
  <c r="J48" i="100"/>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c r="P48" i="128"/>
  <c r="G48" i="128"/>
  <c r="J48" i="128"/>
  <c r="P47" i="128"/>
  <c r="I47" i="128"/>
  <c r="N47" i="128"/>
  <c r="O47" i="128"/>
  <c r="P46" i="128"/>
  <c r="I46" i="128"/>
  <c r="J46" i="128" s="1"/>
  <c r="P45" i="128"/>
  <c r="J45" i="128"/>
  <c r="P44" i="128"/>
  <c r="I44" i="128"/>
  <c r="P43" i="128"/>
  <c r="I43" i="128"/>
  <c r="J43" i="128"/>
  <c r="P42" i="128"/>
  <c r="I42" i="128"/>
  <c r="J42" i="128"/>
  <c r="P41" i="128"/>
  <c r="I41" i="128"/>
  <c r="J41" i="128"/>
  <c r="N41" i="128"/>
  <c r="O41" i="128"/>
  <c r="P40" i="128"/>
  <c r="I40" i="128"/>
  <c r="J40" i="128"/>
  <c r="P39" i="128"/>
  <c r="H39" i="128"/>
  <c r="J39" i="128"/>
  <c r="P38" i="128"/>
  <c r="P37" i="128"/>
  <c r="G37" i="128"/>
  <c r="J37" i="128"/>
  <c r="P34" i="128"/>
  <c r="P33" i="128"/>
  <c r="I33" i="128"/>
  <c r="J33" i="128"/>
  <c r="P32" i="128"/>
  <c r="I32" i="128"/>
  <c r="J32" i="128"/>
  <c r="P31" i="128"/>
  <c r="I31" i="128"/>
  <c r="J31" i="128"/>
  <c r="P30" i="128"/>
  <c r="I30" i="128"/>
  <c r="J30" i="128"/>
  <c r="P29" i="128"/>
  <c r="I29" i="128"/>
  <c r="J29" i="128"/>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J34" i="128"/>
  <c r="C10" i="128"/>
  <c r="C9" i="128"/>
  <c r="A6" i="128"/>
  <c r="A4" i="128"/>
  <c r="P41" i="127"/>
  <c r="P40" i="127"/>
  <c r="G41" i="127"/>
  <c r="J41" i="127"/>
  <c r="G40" i="127"/>
  <c r="J40" i="127"/>
  <c r="P54" i="127"/>
  <c r="I54" i="127"/>
  <c r="J54" i="127"/>
  <c r="P53" i="127"/>
  <c r="G53" i="127"/>
  <c r="J53" i="127"/>
  <c r="P52" i="127"/>
  <c r="I52" i="127"/>
  <c r="N52" i="127"/>
  <c r="O52" i="127"/>
  <c r="P51" i="127"/>
  <c r="I51" i="127"/>
  <c r="J51" i="127" s="1"/>
  <c r="P50" i="127"/>
  <c r="J50" i="127"/>
  <c r="P49" i="127"/>
  <c r="I49" i="127"/>
  <c r="N49" i="127"/>
  <c r="O49" i="127"/>
  <c r="P48" i="127"/>
  <c r="I48" i="127"/>
  <c r="J48" i="127"/>
  <c r="P47" i="127"/>
  <c r="I47" i="127"/>
  <c r="J47" i="127"/>
  <c r="P46" i="127"/>
  <c r="I46" i="127"/>
  <c r="J46" i="127"/>
  <c r="P44" i="127"/>
  <c r="H44" i="127"/>
  <c r="J44" i="127"/>
  <c r="P43" i="127"/>
  <c r="P42" i="127"/>
  <c r="G42" i="127"/>
  <c r="J42" i="127"/>
  <c r="P39" i="127"/>
  <c r="P38" i="127"/>
  <c r="I38" i="127"/>
  <c r="J38" i="127"/>
  <c r="P37" i="127"/>
  <c r="I37" i="127"/>
  <c r="J37" i="127"/>
  <c r="P36" i="127"/>
  <c r="I36" i="127"/>
  <c r="J36" i="127"/>
  <c r="P35" i="127"/>
  <c r="I35" i="127"/>
  <c r="J35" i="127"/>
  <c r="P34" i="127"/>
  <c r="I34" i="127"/>
  <c r="J34" i="127"/>
  <c r="P33" i="127"/>
  <c r="I33" i="127"/>
  <c r="J33" i="127"/>
  <c r="P32" i="127"/>
  <c r="I32" i="127"/>
  <c r="J32" i="127"/>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c r="P54" i="40"/>
  <c r="I54" i="40"/>
  <c r="N54" i="40"/>
  <c r="O54" i="40"/>
  <c r="P46" i="37"/>
  <c r="I46" i="37"/>
  <c r="N46" i="37"/>
  <c r="O46" i="37"/>
  <c r="P46" i="126"/>
  <c r="I46" i="126"/>
  <c r="J46" i="126"/>
  <c r="P45" i="100"/>
  <c r="I45" i="100"/>
  <c r="N45" i="100"/>
  <c r="O45" i="100"/>
  <c r="P51" i="34"/>
  <c r="I51" i="34"/>
  <c r="N51" i="34"/>
  <c r="O51" i="34"/>
  <c r="D48" i="120"/>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c r="P28" i="119"/>
  <c r="I29" i="119"/>
  <c r="J29" i="119"/>
  <c r="P29" i="119"/>
  <c r="I30" i="119"/>
  <c r="J30" i="119"/>
  <c r="P30" i="119"/>
  <c r="P31" i="119"/>
  <c r="J32" i="119"/>
  <c r="J33" i="119"/>
  <c r="G34" i="119"/>
  <c r="J34" i="119"/>
  <c r="P34" i="119"/>
  <c r="P35" i="119"/>
  <c r="H36" i="119"/>
  <c r="J36" i="119"/>
  <c r="P36" i="119"/>
  <c r="I37" i="119"/>
  <c r="J37" i="119"/>
  <c r="P37" i="119"/>
  <c r="I38" i="119"/>
  <c r="J38" i="119"/>
  <c r="N38" i="119"/>
  <c r="O38" i="119"/>
  <c r="P38" i="119"/>
  <c r="I39" i="119"/>
  <c r="J39" i="119"/>
  <c r="P39" i="119"/>
  <c r="I40" i="119"/>
  <c r="J40" i="119"/>
  <c r="P40" i="119"/>
  <c r="I41" i="119"/>
  <c r="N41" i="119"/>
  <c r="O41" i="119"/>
  <c r="P41" i="119"/>
  <c r="J42" i="119"/>
  <c r="P42" i="119"/>
  <c r="J43" i="119"/>
  <c r="P43" i="119"/>
  <c r="I44" i="119"/>
  <c r="J44" i="119"/>
  <c r="P44" i="119"/>
  <c r="G46" i="119"/>
  <c r="J46" i="119"/>
  <c r="P46" i="119"/>
  <c r="I47" i="119"/>
  <c r="J47" i="119"/>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c r="P34" i="40"/>
  <c r="I35" i="40"/>
  <c r="J35" i="40"/>
  <c r="P35" i="40"/>
  <c r="I36" i="40"/>
  <c r="J36" i="40"/>
  <c r="P36" i="40"/>
  <c r="I37" i="40"/>
  <c r="J37" i="40"/>
  <c r="P37" i="40"/>
  <c r="I38" i="40"/>
  <c r="J38" i="40"/>
  <c r="P38" i="40"/>
  <c r="I39" i="40"/>
  <c r="J39" i="40"/>
  <c r="P39" i="40"/>
  <c r="P40" i="40"/>
  <c r="G41" i="40"/>
  <c r="J41" i="40"/>
  <c r="P41" i="40"/>
  <c r="G42" i="40"/>
  <c r="J42" i="40"/>
  <c r="P42" i="40"/>
  <c r="P43" i="40"/>
  <c r="H44" i="40"/>
  <c r="J44" i="40"/>
  <c r="P44" i="40"/>
  <c r="H45" i="40"/>
  <c r="J45" i="40"/>
  <c r="P45" i="40"/>
  <c r="I46" i="40"/>
  <c r="J46" i="40"/>
  <c r="P46" i="40"/>
  <c r="I47" i="40"/>
  <c r="J47" i="40"/>
  <c r="P47" i="40"/>
  <c r="I48" i="40"/>
  <c r="J48" i="40"/>
  <c r="P48" i="40"/>
  <c r="I49" i="40"/>
  <c r="J49" i="40"/>
  <c r="P49" i="40"/>
  <c r="I50" i="40"/>
  <c r="N50" i="40"/>
  <c r="O50" i="40"/>
  <c r="P50" i="40"/>
  <c r="J51" i="40"/>
  <c r="P51" i="40"/>
  <c r="J52" i="40"/>
  <c r="P52" i="40"/>
  <c r="I53" i="40"/>
  <c r="J53" i="40"/>
  <c r="P53" i="40"/>
  <c r="G55" i="40"/>
  <c r="J55" i="40"/>
  <c r="P55" i="40"/>
  <c r="I56" i="40"/>
  <c r="J56" i="40"/>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c r="P28" i="37"/>
  <c r="I29" i="37"/>
  <c r="J29" i="37"/>
  <c r="P29" i="37"/>
  <c r="I30" i="37"/>
  <c r="J30" i="37"/>
  <c r="P30" i="37"/>
  <c r="I31" i="37"/>
  <c r="J31" i="37"/>
  <c r="P31" i="37"/>
  <c r="I32" i="37"/>
  <c r="J32" i="37"/>
  <c r="P32" i="37"/>
  <c r="I33" i="37"/>
  <c r="J33" i="37"/>
  <c r="P33" i="37"/>
  <c r="P34" i="37"/>
  <c r="G35" i="37"/>
  <c r="J35" i="37"/>
  <c r="P35" i="37"/>
  <c r="G36" i="37"/>
  <c r="J36" i="37"/>
  <c r="P36" i="37"/>
  <c r="P37" i="37"/>
  <c r="H38" i="37"/>
  <c r="J38" i="37"/>
  <c r="P38" i="37"/>
  <c r="I39" i="37"/>
  <c r="J39" i="37"/>
  <c r="P39" i="37"/>
  <c r="I40" i="37"/>
  <c r="J40" i="37"/>
  <c r="N40" i="37"/>
  <c r="O40" i="37"/>
  <c r="P40" i="37"/>
  <c r="I41" i="37"/>
  <c r="J41" i="37"/>
  <c r="P41" i="37"/>
  <c r="I42" i="37"/>
  <c r="J42" i="37"/>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c r="P26" i="126"/>
  <c r="I27" i="126"/>
  <c r="J27" i="126"/>
  <c r="P27" i="126"/>
  <c r="I28" i="126"/>
  <c r="J28" i="126"/>
  <c r="P28" i="126"/>
  <c r="I29" i="126"/>
  <c r="J29" i="126"/>
  <c r="P29" i="126"/>
  <c r="I30" i="126"/>
  <c r="J30" i="126"/>
  <c r="P30" i="126"/>
  <c r="I31" i="126"/>
  <c r="J31" i="126"/>
  <c r="P31" i="126"/>
  <c r="I32" i="126"/>
  <c r="J32" i="126"/>
  <c r="P32" i="126"/>
  <c r="P33" i="126"/>
  <c r="G34" i="126"/>
  <c r="J34" i="126"/>
  <c r="P34" i="126"/>
  <c r="G35" i="126"/>
  <c r="J35" i="126"/>
  <c r="P35" i="126"/>
  <c r="G36" i="126"/>
  <c r="J36" i="126"/>
  <c r="P36" i="126"/>
  <c r="P37" i="126"/>
  <c r="H38" i="126"/>
  <c r="J38" i="126"/>
  <c r="P38" i="126"/>
  <c r="I40" i="126"/>
  <c r="J40" i="126"/>
  <c r="P40" i="126"/>
  <c r="I41" i="126"/>
  <c r="J41" i="126"/>
  <c r="P41" i="126"/>
  <c r="I42" i="126"/>
  <c r="J42" i="126"/>
  <c r="P42" i="126"/>
  <c r="I43" i="126"/>
  <c r="J43" i="126"/>
  <c r="P43" i="126"/>
  <c r="J44" i="126"/>
  <c r="P44" i="126"/>
  <c r="I45" i="126"/>
  <c r="J45" i="126"/>
  <c r="P45" i="126"/>
  <c r="G47" i="126"/>
  <c r="J47" i="126"/>
  <c r="P47" i="126"/>
  <c r="I48" i="126"/>
  <c r="J48" i="126"/>
  <c r="P48" i="126"/>
  <c r="A5" i="100"/>
  <c r="C8" i="100"/>
  <c r="C9" i="100"/>
  <c r="B10" i="100"/>
  <c r="C10" i="100" s="1"/>
  <c r="D10" i="100"/>
  <c r="C15" i="100"/>
  <c r="D20" i="100" s="1"/>
  <c r="J19" i="100"/>
  <c r="N19" i="100"/>
  <c r="O19" i="100"/>
  <c r="I25" i="100"/>
  <c r="J25" i="100"/>
  <c r="P25" i="100"/>
  <c r="I26" i="100"/>
  <c r="J26" i="100"/>
  <c r="P26" i="100"/>
  <c r="I27" i="100"/>
  <c r="J27" i="100"/>
  <c r="P27" i="100"/>
  <c r="I28" i="100"/>
  <c r="J28" i="100"/>
  <c r="P28" i="100"/>
  <c r="I29" i="100"/>
  <c r="J29" i="100"/>
  <c r="P29" i="100"/>
  <c r="I30" i="100"/>
  <c r="J30" i="100"/>
  <c r="P30" i="100"/>
  <c r="P31" i="100"/>
  <c r="P32" i="100"/>
  <c r="G35" i="100"/>
  <c r="J35" i="100"/>
  <c r="P35" i="100"/>
  <c r="P36" i="100"/>
  <c r="H37" i="100"/>
  <c r="J37" i="100"/>
  <c r="P37" i="100"/>
  <c r="I39" i="100"/>
  <c r="J39" i="100"/>
  <c r="P39" i="100"/>
  <c r="I40" i="100"/>
  <c r="J40" i="100"/>
  <c r="P40" i="100"/>
  <c r="I41" i="100"/>
  <c r="J41" i="100"/>
  <c r="P41" i="100"/>
  <c r="I42" i="100"/>
  <c r="J42" i="100"/>
  <c r="P42" i="100"/>
  <c r="J43" i="100"/>
  <c r="P43" i="100"/>
  <c r="I44" i="100"/>
  <c r="J44" i="100"/>
  <c r="P44" i="100"/>
  <c r="G46" i="100"/>
  <c r="J46" i="100"/>
  <c r="P46" i="100"/>
  <c r="I47" i="100"/>
  <c r="J47" i="100"/>
  <c r="P47" i="100"/>
  <c r="A4" i="34"/>
  <c r="A6" i="34"/>
  <c r="C9" i="34"/>
  <c r="C10" i="34"/>
  <c r="B11" i="34"/>
  <c r="C11" i="34"/>
  <c r="D11" i="34"/>
  <c r="J25" i="34"/>
  <c r="N25" i="34"/>
  <c r="O25" i="34"/>
  <c r="J26" i="34"/>
  <c r="I31" i="34"/>
  <c r="J31" i="34"/>
  <c r="P31" i="34"/>
  <c r="I32" i="34"/>
  <c r="J32" i="34"/>
  <c r="P32" i="34"/>
  <c r="I33" i="34"/>
  <c r="J33" i="34"/>
  <c r="P33" i="34"/>
  <c r="I34" i="34"/>
  <c r="J34" i="34"/>
  <c r="P34" i="34"/>
  <c r="I35" i="34"/>
  <c r="J35" i="34"/>
  <c r="P35" i="34"/>
  <c r="I36" i="34"/>
  <c r="J36" i="34"/>
  <c r="P36" i="34"/>
  <c r="P37" i="34"/>
  <c r="P38" i="34"/>
  <c r="G40" i="34"/>
  <c r="J40" i="34"/>
  <c r="P40" i="34"/>
  <c r="G41" i="34"/>
  <c r="J41" i="34"/>
  <c r="P41" i="34"/>
  <c r="P42" i="34"/>
  <c r="H43" i="34"/>
  <c r="J43" i="34"/>
  <c r="P43" i="34"/>
  <c r="I45" i="34"/>
  <c r="J45" i="34"/>
  <c r="P45" i="34"/>
  <c r="I46" i="34"/>
  <c r="J46" i="34"/>
  <c r="P46" i="34"/>
  <c r="I47" i="34"/>
  <c r="J47" i="34"/>
  <c r="P47" i="34"/>
  <c r="I48" i="34"/>
  <c r="N48" i="34"/>
  <c r="O48" i="34"/>
  <c r="P48" i="34"/>
  <c r="J49" i="34"/>
  <c r="P49" i="34"/>
  <c r="I50" i="34"/>
  <c r="J50" i="34"/>
  <c r="P50" i="34"/>
  <c r="G52" i="34"/>
  <c r="J52" i="34"/>
  <c r="P52" i="34"/>
  <c r="I53" i="34"/>
  <c r="J53" i="34"/>
  <c r="P53" i="34"/>
  <c r="E18" i="1"/>
  <c r="C19" i="136"/>
  <c r="D29" i="1"/>
  <c r="D30" i="1" s="1"/>
  <c r="J22" i="37"/>
  <c r="J20" i="119"/>
  <c r="J20" i="126"/>
  <c r="D32" i="37"/>
  <c r="N32" i="37" s="1"/>
  <c r="O32" i="37" s="1"/>
  <c r="J51" i="34"/>
  <c r="I39" i="146"/>
  <c r="J39" i="146" s="1"/>
  <c r="N39" i="146" s="1"/>
  <c r="O39" i="146" s="1"/>
  <c r="I39" i="154"/>
  <c r="J39" i="154"/>
  <c r="N39" i="154" s="1"/>
  <c r="O39" i="154" s="1"/>
  <c r="I38" i="152"/>
  <c r="J38" i="152"/>
  <c r="I38" i="153"/>
  <c r="J38" i="153"/>
  <c r="I38" i="151"/>
  <c r="J38" i="151"/>
  <c r="I38" i="148"/>
  <c r="J38" i="148" s="1"/>
  <c r="I38" i="149"/>
  <c r="J38" i="149"/>
  <c r="I38" i="147"/>
  <c r="J38" i="147"/>
  <c r="I38" i="144"/>
  <c r="J38" i="144"/>
  <c r="I38" i="145"/>
  <c r="J38" i="145"/>
  <c r="N42" i="100"/>
  <c r="O42" i="100"/>
  <c r="C20" i="40"/>
  <c r="D17" i="40"/>
  <c r="N43" i="126"/>
  <c r="O43" i="126"/>
  <c r="C20" i="141"/>
  <c r="C18" i="141"/>
  <c r="D18" i="141" s="1"/>
  <c r="C20" i="142"/>
  <c r="C18" i="142"/>
  <c r="D18" i="142" s="1"/>
  <c r="C17" i="139"/>
  <c r="C17" i="138"/>
  <c r="C19" i="130"/>
  <c r="J34" i="100"/>
  <c r="J33" i="100"/>
  <c r="I35" i="133"/>
  <c r="J35" i="133"/>
  <c r="I40" i="142"/>
  <c r="J40" i="142" s="1"/>
  <c r="I40" i="141"/>
  <c r="J40" i="141" s="1"/>
  <c r="I38" i="139"/>
  <c r="J38" i="139" s="1"/>
  <c r="I38" i="138"/>
  <c r="J38" i="138"/>
  <c r="I43" i="127"/>
  <c r="J43" i="127"/>
  <c r="N43" i="127" s="1"/>
  <c r="O43" i="127" s="1"/>
  <c r="I43" i="140"/>
  <c r="J43" i="140"/>
  <c r="N43" i="140" s="1"/>
  <c r="O43" i="140" s="1"/>
  <c r="I42" i="34"/>
  <c r="J42" i="34"/>
  <c r="N42" i="34" s="1"/>
  <c r="O42" i="34" s="1"/>
  <c r="I37" i="126"/>
  <c r="J37" i="126"/>
  <c r="N37" i="126" s="1"/>
  <c r="O37" i="126" s="1"/>
  <c r="N54" i="129"/>
  <c r="O54" i="129"/>
  <c r="J47" i="128"/>
  <c r="J40" i="40"/>
  <c r="J31" i="119"/>
  <c r="L32" i="119"/>
  <c r="O32" i="119" s="1"/>
  <c r="C10" i="40"/>
  <c r="C11" i="128"/>
  <c r="D48" i="119"/>
  <c r="D31" i="37"/>
  <c r="N31" i="37" s="1"/>
  <c r="O31" i="37" s="1"/>
  <c r="D49" i="119"/>
  <c r="N49" i="119" s="1"/>
  <c r="O49" i="119" s="1"/>
  <c r="D28" i="37"/>
  <c r="N28" i="37" s="1"/>
  <c r="D51" i="37"/>
  <c r="N51" i="37" s="1"/>
  <c r="O51" i="37" s="1"/>
  <c r="I39" i="136"/>
  <c r="J39" i="136" s="1"/>
  <c r="J48" i="34"/>
  <c r="I35" i="119"/>
  <c r="J35" i="119"/>
  <c r="N39" i="132"/>
  <c r="O39" i="132"/>
  <c r="I36" i="100"/>
  <c r="J36" i="100" s="1"/>
  <c r="N36" i="100" s="1"/>
  <c r="O36" i="100" s="1"/>
  <c r="I37" i="37"/>
  <c r="J37" i="37"/>
  <c r="N56" i="127"/>
  <c r="O56" i="127"/>
  <c r="I39" i="131"/>
  <c r="J39" i="131"/>
  <c r="N39" i="131" s="1"/>
  <c r="O39" i="131" s="1"/>
  <c r="I33" i="132"/>
  <c r="J33" i="132" s="1"/>
  <c r="N33" i="132" s="1"/>
  <c r="O33" i="132" s="1"/>
  <c r="I38" i="128"/>
  <c r="J38" i="128"/>
  <c r="J54" i="40"/>
  <c r="D51" i="128"/>
  <c r="N51" i="128" s="1"/>
  <c r="O51" i="128" s="1"/>
  <c r="J22" i="128"/>
  <c r="J52" i="127"/>
  <c r="I43" i="40"/>
  <c r="J43" i="40"/>
  <c r="N46" i="126"/>
  <c r="O46" i="126"/>
  <c r="N50" i="119"/>
  <c r="O50" i="119"/>
  <c r="C20" i="129"/>
  <c r="N53" i="130"/>
  <c r="O53" i="130"/>
  <c r="L36" i="128"/>
  <c r="O36" i="128" s="1"/>
  <c r="I43" i="129"/>
  <c r="J43" i="129"/>
  <c r="J46" i="37"/>
  <c r="I42" i="130"/>
  <c r="J42" i="130" s="1"/>
  <c r="J43" i="37"/>
  <c r="N43" i="37"/>
  <c r="O43" i="37"/>
  <c r="N50" i="129"/>
  <c r="O50" i="129"/>
  <c r="J50" i="129"/>
  <c r="J47" i="37"/>
  <c r="J44" i="128"/>
  <c r="N44" i="128"/>
  <c r="O44" i="128"/>
  <c r="J49" i="130"/>
  <c r="N49" i="130"/>
  <c r="O49" i="130"/>
  <c r="J41" i="119"/>
  <c r="L41" i="127"/>
  <c r="O41" i="127" s="1"/>
  <c r="L34" i="126"/>
  <c r="O34" i="126" s="1"/>
  <c r="L53" i="127"/>
  <c r="O53" i="127" s="1"/>
  <c r="L33" i="119"/>
  <c r="O33" i="119" s="1"/>
  <c r="D37" i="119"/>
  <c r="N37" i="119" s="1"/>
  <c r="O37" i="119" s="1"/>
  <c r="J40" i="129"/>
  <c r="J33" i="126"/>
  <c r="J46" i="136"/>
  <c r="N48" i="136"/>
  <c r="O48" i="136"/>
  <c r="D14" i="136"/>
  <c r="I25" i="136" s="1"/>
  <c r="D17" i="136"/>
  <c r="D51" i="136"/>
  <c r="N51" i="136" s="1"/>
  <c r="O51" i="136" s="1"/>
  <c r="D47" i="133"/>
  <c r="N47" i="133" s="1"/>
  <c r="O47" i="133" s="1"/>
  <c r="O21" i="133"/>
  <c r="N41" i="133"/>
  <c r="O41" i="133"/>
  <c r="N43" i="133"/>
  <c r="O43" i="133"/>
  <c r="D33" i="133"/>
  <c r="N33" i="133" s="1"/>
  <c r="O33" i="133" s="1"/>
  <c r="D46" i="133"/>
  <c r="N46" i="133" s="1"/>
  <c r="O46" i="133" s="1"/>
  <c r="N41" i="132"/>
  <c r="O41" i="132"/>
  <c r="O19" i="132"/>
  <c r="J47" i="131"/>
  <c r="J45" i="131"/>
  <c r="O25" i="131"/>
  <c r="L54" i="130"/>
  <c r="O54" i="130" s="1"/>
  <c r="L41" i="130"/>
  <c r="O41" i="130" s="1"/>
  <c r="D56" i="129"/>
  <c r="N56" i="129" s="1"/>
  <c r="O56" i="129" s="1"/>
  <c r="D58" i="129"/>
  <c r="N58" i="129" s="1"/>
  <c r="O58" i="129" s="1"/>
  <c r="D44" i="129"/>
  <c r="M44" i="129" s="1"/>
  <c r="O44" i="129" s="1"/>
  <c r="L42" i="40"/>
  <c r="O42" i="40" s="1"/>
  <c r="J50" i="40"/>
  <c r="J49" i="127"/>
  <c r="L47" i="126"/>
  <c r="O47" i="126" s="1"/>
  <c r="J45" i="100"/>
  <c r="L35" i="100"/>
  <c r="O35" i="100" s="1"/>
  <c r="J20" i="100"/>
  <c r="L39" i="34"/>
  <c r="O39" i="34" s="1"/>
  <c r="C18" i="40"/>
  <c r="D18" i="40" s="1"/>
  <c r="C18" i="129"/>
  <c r="D18" i="129" s="1"/>
  <c r="D19" i="40"/>
  <c r="D14" i="139"/>
  <c r="D16" i="139"/>
  <c r="D52" i="139" s="1"/>
  <c r="N52" i="139" s="1"/>
  <c r="O52" i="139" s="1"/>
  <c r="D17" i="142"/>
  <c r="D19" i="142"/>
  <c r="D15" i="142"/>
  <c r="D15" i="129"/>
  <c r="D19" i="129"/>
  <c r="D17" i="129"/>
  <c r="D16" i="129"/>
  <c r="D27" i="129" s="1"/>
  <c r="D19" i="141"/>
  <c r="D17" i="141"/>
  <c r="D15" i="130"/>
  <c r="D17" i="130"/>
  <c r="N23" i="37"/>
  <c r="D41" i="37" s="1"/>
  <c r="N41" i="37" s="1"/>
  <c r="O41" i="37" s="1"/>
  <c r="O40" i="40"/>
  <c r="L55" i="136"/>
  <c r="L57" i="136"/>
  <c r="L52" i="133"/>
  <c r="O60" i="133"/>
  <c r="L53" i="131"/>
  <c r="L55" i="131"/>
  <c r="J34" i="37"/>
  <c r="O33" i="126"/>
  <c r="L47" i="132"/>
  <c r="L49" i="132"/>
  <c r="D39" i="136" l="1"/>
  <c r="D38" i="128"/>
  <c r="D39" i="128"/>
  <c r="M39" i="128" s="1"/>
  <c r="C17" i="146"/>
  <c r="D28" i="146" s="1"/>
  <c r="N28" i="146" s="1"/>
  <c r="O28" i="146" s="1"/>
  <c r="D48" i="145"/>
  <c r="D52" i="136"/>
  <c r="N52" i="136" s="1"/>
  <c r="O52" i="136" s="1"/>
  <c r="D26" i="136"/>
  <c r="D49" i="136"/>
  <c r="N49" i="136" s="1"/>
  <c r="O49" i="136" s="1"/>
  <c r="D27" i="128"/>
  <c r="N27" i="128" s="1"/>
  <c r="O27" i="128" s="1"/>
  <c r="D50" i="136"/>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5" i="160"/>
  <c r="N35" i="160" s="1"/>
  <c r="O35" i="160"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D51" i="142"/>
  <c r="N51" i="142" s="1"/>
  <c r="O51" i="142" s="1"/>
  <c r="D35" i="127"/>
  <c r="N35" i="127" s="1"/>
  <c r="O56" i="132"/>
  <c r="D36" i="142"/>
  <c r="N36" i="142" s="1"/>
  <c r="O36" i="142" s="1"/>
  <c r="D32" i="144"/>
  <c r="N32" i="144" s="1"/>
  <c r="O32" i="144" s="1"/>
  <c r="D35" i="148"/>
  <c r="L35" i="148" s="1"/>
  <c r="O35" i="148" s="1"/>
  <c r="D54" i="127"/>
  <c r="N54" i="127" s="1"/>
  <c r="O54" i="127" s="1"/>
  <c r="D34" i="127"/>
  <c r="N34" i="127" s="1"/>
  <c r="O34" i="127" s="1"/>
  <c r="D36" i="140"/>
  <c r="N36" i="140" s="1"/>
  <c r="O36" i="140" s="1"/>
  <c r="D35" i="142"/>
  <c r="N35" i="142" s="1"/>
  <c r="O35" i="142"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60"/>
  <c r="O50" i="160" s="1"/>
  <c r="N50" i="136"/>
  <c r="O50" i="136" s="1"/>
  <c r="N50" i="144"/>
  <c r="O50" i="144" s="1"/>
  <c r="N48" i="119"/>
  <c r="O48" i="119" s="1"/>
  <c r="N49" i="37"/>
  <c r="O49" i="37" s="1"/>
  <c r="N39" i="136"/>
  <c r="O39" i="136" s="1"/>
  <c r="N38" i="139"/>
  <c r="O38" i="139" s="1"/>
  <c r="N38" i="128"/>
  <c r="O38" i="128"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D29" i="142"/>
  <c r="N29" i="142" s="1"/>
  <c r="O29" i="142" s="1"/>
  <c r="M58" i="34"/>
  <c r="M60" i="34" s="1"/>
  <c r="O43" i="34"/>
  <c r="L62" i="40"/>
  <c r="L64" i="40" s="1"/>
  <c r="O41" i="40"/>
  <c r="D33" i="34"/>
  <c r="N33" i="34" s="1"/>
  <c r="O33" i="34" s="1"/>
  <c r="D55" i="34"/>
  <c r="N55" i="34" s="1"/>
  <c r="O55" i="34" s="1"/>
  <c r="D36" i="130"/>
  <c r="N36" i="130" s="1"/>
  <c r="O36" i="130" s="1"/>
  <c r="D31" i="34"/>
  <c r="N31" i="34" s="1"/>
  <c r="O31" i="34" s="1"/>
  <c r="M55" i="147"/>
  <c r="M57" i="147" s="1"/>
  <c r="D28" i="154"/>
  <c r="N28" i="154" s="1"/>
  <c r="O28" i="15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31" i="154"/>
  <c r="N31" i="154" s="1"/>
  <c r="O31" i="15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D27" i="153"/>
  <c r="N27" i="153" s="1"/>
  <c r="O27" i="153" s="1"/>
  <c r="D35" i="130"/>
  <c r="N35" i="130" s="1"/>
  <c r="O35" i="130" s="1"/>
  <c r="D34" i="130"/>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26" i="131"/>
  <c r="N26" i="131" s="1"/>
  <c r="O26" i="131" s="1"/>
  <c r="O27" i="131" s="1"/>
  <c r="D35" i="149"/>
  <c r="L35" i="149" s="1"/>
  <c r="O35" i="149" s="1"/>
  <c r="D22" i="146"/>
  <c r="N22" i="146" s="1"/>
  <c r="N24" i="146" s="1"/>
  <c r="D48" i="152"/>
  <c r="L48" i="152" s="1"/>
  <c r="O48" i="152" s="1"/>
  <c r="M59" i="127"/>
  <c r="M61" i="127" s="1"/>
  <c r="O44" i="127"/>
  <c r="N23" i="144"/>
  <c r="O22" i="144"/>
  <c r="O23" i="144" s="1"/>
  <c r="O26" i="127"/>
  <c r="O27" i="127" s="1"/>
  <c r="O36" i="126"/>
  <c r="L53" i="126"/>
  <c r="L55" i="126" s="1"/>
  <c r="O63" i="126" s="1"/>
  <c r="O40" i="129"/>
  <c r="L62" i="129"/>
  <c r="L64" i="129" s="1"/>
  <c r="O71" i="129" s="1"/>
  <c r="M53" i="131"/>
  <c r="M55" i="131" s="1"/>
  <c r="O40" i="131"/>
  <c r="D43" i="119"/>
  <c r="O43" i="119" s="1"/>
  <c r="N26" i="119"/>
  <c r="O26" i="119" s="1"/>
  <c r="O33" i="100"/>
  <c r="L52" i="100"/>
  <c r="L54" i="100" s="1"/>
  <c r="O61" i="100" s="1"/>
  <c r="D16" i="138"/>
  <c r="D47" i="119"/>
  <c r="N47" i="119" s="1"/>
  <c r="O47" i="119" s="1"/>
  <c r="D38" i="138"/>
  <c r="N38" i="138" s="1"/>
  <c r="O38" i="138" s="1"/>
  <c r="D50" i="138"/>
  <c r="N50" i="138" s="1"/>
  <c r="O50" i="138" s="1"/>
  <c r="L61" i="130"/>
  <c r="L63" i="130" s="1"/>
  <c r="O70" i="130" s="1"/>
  <c r="D48" i="148"/>
  <c r="L48" i="148" s="1"/>
  <c r="O48" i="148" s="1"/>
  <c r="D32" i="152"/>
  <c r="N32" i="152" s="1"/>
  <c r="O32" i="152" s="1"/>
  <c r="D51" i="152"/>
  <c r="N51" i="152" s="1"/>
  <c r="O51" i="152" s="1"/>
  <c r="D22" i="152"/>
  <c r="N22" i="152" s="1"/>
  <c r="L53" i="119"/>
  <c r="L55" i="119" s="1"/>
  <c r="O71" i="40"/>
  <c r="D22" i="149"/>
  <c r="N22" i="149" s="1"/>
  <c r="D27" i="152"/>
  <c r="N27" i="152" s="1"/>
  <c r="O27" i="152" s="1"/>
  <c r="D24" i="139"/>
  <c r="N24" i="139" s="1"/>
  <c r="N25" i="139" s="1"/>
  <c r="D46" i="139" s="1"/>
  <c r="D57" i="40"/>
  <c r="N57" i="40" s="1"/>
  <c r="O57" i="40" s="1"/>
  <c r="D27" i="119"/>
  <c r="N27" i="119" s="1"/>
  <c r="O27" i="119" s="1"/>
  <c r="D31" i="138"/>
  <c r="N31" i="138" s="1"/>
  <c r="O31" i="138" s="1"/>
  <c r="D20" i="119"/>
  <c r="N20" i="119" s="1"/>
  <c r="D34" i="128"/>
  <c r="L34" i="128" s="1"/>
  <c r="O34" i="128" s="1"/>
  <c r="D50" i="152"/>
  <c r="N50" i="152" s="1"/>
  <c r="O50" i="152" s="1"/>
  <c r="D39" i="152"/>
  <c r="M39" i="152" s="1"/>
  <c r="D33" i="160"/>
  <c r="N33" i="160" s="1"/>
  <c r="O33" i="160" s="1"/>
  <c r="D36" i="40"/>
  <c r="N36" i="40" s="1"/>
  <c r="O36" i="40" s="1"/>
  <c r="D34" i="40"/>
  <c r="D35" i="40" s="1"/>
  <c r="D52" i="40" s="1"/>
  <c r="O52" i="40" s="1"/>
  <c r="D36" i="119"/>
  <c r="M36" i="119" s="1"/>
  <c r="M53" i="119" s="1"/>
  <c r="M55" i="119" s="1"/>
  <c r="D35" i="128"/>
  <c r="L35" i="128" s="1"/>
  <c r="O35" i="128" s="1"/>
  <c r="D30" i="138"/>
  <c r="D32" i="138"/>
  <c r="D25" i="119"/>
  <c r="D48" i="128"/>
  <c r="L48" i="128" s="1"/>
  <c r="D45" i="152"/>
  <c r="O45" i="152" s="1"/>
  <c r="D29" i="152"/>
  <c r="N29" i="152" s="1"/>
  <c r="O29" i="152" s="1"/>
  <c r="D37" i="152"/>
  <c r="L37" i="152" s="1"/>
  <c r="O37" i="152" s="1"/>
  <c r="L55" i="146"/>
  <c r="L57" i="146"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O37" i="146"/>
  <c r="D38" i="152"/>
  <c r="N38" i="152" s="1"/>
  <c r="O38" i="152" s="1"/>
  <c r="I15" i="40"/>
  <c r="I15" i="136"/>
  <c r="O34" i="132"/>
  <c r="M47" i="132"/>
  <c r="M49" i="132" s="1"/>
  <c r="M55" i="128"/>
  <c r="M57" i="128" s="1"/>
  <c r="O39" i="128"/>
  <c r="M55" i="149"/>
  <c r="M57" i="149" s="1"/>
  <c r="O39" i="149"/>
  <c r="O28" i="37"/>
  <c r="O39" i="130"/>
  <c r="D59" i="129"/>
  <c r="N59" i="129" s="1"/>
  <c r="O59" i="129" s="1"/>
  <c r="N27" i="34"/>
  <c r="D37" i="151"/>
  <c r="L37" i="151" s="1"/>
  <c r="O37" i="151" s="1"/>
  <c r="D35" i="151"/>
  <c r="L35" i="151" s="1"/>
  <c r="D48" i="151"/>
  <c r="L48" i="151" s="1"/>
  <c r="O48" i="151" s="1"/>
  <c r="N24" i="154"/>
  <c r="O22" i="154"/>
  <c r="O24" i="154" s="1"/>
  <c r="D58" i="130"/>
  <c r="N58" i="130" s="1"/>
  <c r="O58" i="130" s="1"/>
  <c r="D26" i="130"/>
  <c r="O41" i="34"/>
  <c r="L58" i="34"/>
  <c r="L60" i="34" s="1"/>
  <c r="O68" i="34" s="1"/>
  <c r="O35" i="127"/>
  <c r="D36" i="141"/>
  <c r="N36" i="141" s="1"/>
  <c r="O36" i="141" s="1"/>
  <c r="D51" i="141"/>
  <c r="N51" i="141" s="1"/>
  <c r="O51" i="141" s="1"/>
  <c r="D37" i="141"/>
  <c r="N37" i="141" s="1"/>
  <c r="O37" i="141" s="1"/>
  <c r="D41" i="141"/>
  <c r="M41" i="141" s="1"/>
  <c r="O41" i="141" s="1"/>
  <c r="O65" i="141"/>
  <c r="D50" i="141"/>
  <c r="N50" i="141" s="1"/>
  <c r="O50" i="141" s="1"/>
  <c r="D35" i="141"/>
  <c r="N35" i="141" s="1"/>
  <c r="O35" i="141" s="1"/>
  <c r="O30" i="144"/>
  <c r="O39" i="144"/>
  <c r="M55" i="144"/>
  <c r="M57" i="144" s="1"/>
  <c r="L54" i="37"/>
  <c r="L56" i="37" s="1"/>
  <c r="O64" i="37" s="1"/>
  <c r="O36" i="119"/>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O44" i="140"/>
  <c r="M59" i="140"/>
  <c r="M61" i="14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O22" i="146"/>
  <c r="O24" i="146"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L55" i="138"/>
  <c r="L57" i="138" s="1"/>
  <c r="O64" i="138" s="1"/>
  <c r="L55" i="139"/>
  <c r="L57" i="139" s="1"/>
  <c r="O64" i="139" s="1"/>
  <c r="O48" i="139"/>
  <c r="L59" i="127"/>
  <c r="L61" i="127" s="1"/>
  <c r="O69" i="127"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9" i="139"/>
  <c r="M39" i="139" s="1"/>
  <c r="D30" i="139"/>
  <c r="L59" i="140"/>
  <c r="L61" i="140" s="1"/>
  <c r="O69" i="140"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O65" i="146"/>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O34" i="144"/>
  <c r="O39" i="153"/>
  <c r="M55" i="153"/>
  <c r="M57" i="153"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35" i="158"/>
  <c r="N35" i="158" s="1"/>
  <c r="O35" i="158" s="1"/>
  <c r="D40" i="158"/>
  <c r="N40" i="158" s="1"/>
  <c r="O40" i="158" s="1"/>
  <c r="I15" i="138"/>
  <c r="D52" i="149"/>
  <c r="N52" i="149" s="1"/>
  <c r="O52" i="149" s="1"/>
  <c r="D32" i="149"/>
  <c r="N32" i="149" s="1"/>
  <c r="O32" i="149" s="1"/>
  <c r="D34" i="156"/>
  <c r="D34" i="157"/>
  <c r="D36" i="157"/>
  <c r="N36" i="157" s="1"/>
  <c r="O36" i="157" s="1"/>
  <c r="D51" i="160"/>
  <c r="N51" i="160" s="1"/>
  <c r="O51" i="160" s="1"/>
  <c r="D34" i="160"/>
  <c r="N34" i="160" s="1"/>
  <c r="O34" i="160" s="1"/>
  <c r="D39" i="160"/>
  <c r="N39" i="160" s="1"/>
  <c r="O39" i="160" s="1"/>
  <c r="D49" i="160"/>
  <c r="N49" i="160" s="1"/>
  <c r="O49" i="160" s="1"/>
  <c r="D57" i="157"/>
  <c r="D16" i="160"/>
  <c r="D26" i="160" s="1"/>
  <c r="L41" i="155"/>
  <c r="O41" i="155" s="1"/>
  <c r="D16" i="156"/>
  <c r="D35" i="156"/>
  <c r="D52" i="156" s="1"/>
  <c r="O52" i="156" s="1"/>
  <c r="D43" i="156"/>
  <c r="N43" i="156" s="1"/>
  <c r="O43" i="156" s="1"/>
  <c r="D56" i="156"/>
  <c r="N56" i="156" s="1"/>
  <c r="O56" i="156" s="1"/>
  <c r="L54" i="157"/>
  <c r="O54" i="157" s="1"/>
  <c r="I15" i="159"/>
  <c r="D28" i="160"/>
  <c r="D29" i="40"/>
  <c r="N29" i="40" s="1"/>
  <c r="O29" i="40" s="1"/>
  <c r="I15" i="160"/>
  <c r="D15" i="138"/>
  <c r="D15" i="139"/>
  <c r="D29" i="141"/>
  <c r="N29" i="141" s="1"/>
  <c r="O29" i="141" s="1"/>
  <c r="I15" i="141"/>
  <c r="I15" i="155"/>
  <c r="I15" i="156"/>
  <c r="M56" i="141"/>
  <c r="M58" i="141" s="1"/>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29" i="159"/>
  <c r="N29" i="159" s="1"/>
  <c r="O29" i="159" s="1"/>
  <c r="M42" i="158"/>
  <c r="O42" i="158" s="1"/>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D36" i="160"/>
  <c r="D40" i="160"/>
  <c r="M40" i="160" s="1"/>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7"/>
  <c r="O40" i="155"/>
  <c r="N58" i="156"/>
  <c r="O58" i="156" s="1"/>
  <c r="N57" i="157"/>
  <c r="O57" i="157"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O22" i="128" l="1"/>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4" i="157"/>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36" i="131"/>
  <c r="N36" i="131" s="1"/>
  <c r="D38" i="131"/>
  <c r="N38" i="131" s="1"/>
  <c r="O38" i="131" s="1"/>
  <c r="D46" i="131"/>
  <c r="N46" i="131" s="1"/>
  <c r="O46" i="131"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3" i="145"/>
  <c r="N33" i="145" s="1"/>
  <c r="D46" i="145"/>
  <c r="N46" i="145" s="1"/>
  <c r="O46" i="145" s="1"/>
  <c r="D52" i="160"/>
  <c r="N52" i="160" s="1"/>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D33" i="154"/>
  <c r="N33" i="154" s="1"/>
  <c r="O33" i="154" s="1"/>
  <c r="D44" i="154"/>
  <c r="N44" i="154" s="1"/>
  <c r="O44" i="154" s="1"/>
  <c r="D47" i="154"/>
  <c r="N47" i="154" s="1"/>
  <c r="O47" i="154" s="1"/>
  <c r="D43" i="154"/>
  <c r="N43" i="154" s="1"/>
  <c r="O43" i="154" s="1"/>
  <c r="D35" i="154"/>
  <c r="N35" i="154" s="1"/>
  <c r="O35" i="154"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D28" i="158"/>
  <c r="D44" i="158" s="1"/>
  <c r="N44" i="158" s="1"/>
  <c r="O44"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2" i="159"/>
  <c r="M42" i="159" s="1"/>
  <c r="O42" i="159" s="1"/>
  <c r="D28" i="159"/>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D37" i="140"/>
  <c r="N37" i="140" s="1"/>
  <c r="D39" i="140"/>
  <c r="N39" i="140" s="1"/>
  <c r="O39" i="140" s="1"/>
  <c r="N36" i="160"/>
  <c r="D37" i="160"/>
  <c r="N37" i="160" s="1"/>
  <c r="O37" i="160" s="1"/>
  <c r="D38" i="159"/>
  <c r="N38" i="159" s="1"/>
  <c r="O38" i="159" s="1"/>
  <c r="D27" i="160"/>
  <c r="D41" i="160"/>
  <c r="M41" i="160" s="1"/>
  <c r="O41" i="160" s="1"/>
  <c r="I25" i="160"/>
  <c r="O40" i="160"/>
  <c r="D18" i="160"/>
  <c r="N28" i="160" s="1"/>
  <c r="O28" i="160" s="1"/>
  <c r="O34" i="159"/>
  <c r="O41" i="158"/>
  <c r="M56" i="158"/>
  <c r="M58" i="158" s="1"/>
  <c r="O41" i="159"/>
  <c r="D52" i="155"/>
  <c r="O52" i="155" s="1"/>
  <c r="N35" i="155"/>
  <c r="O35" i="155" s="1"/>
  <c r="M44" i="157"/>
  <c r="O44" i="157"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44" i="131" l="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O55" i="154"/>
  <c r="O57" i="154" s="1"/>
  <c r="O60" i="154" s="1"/>
  <c r="O61" i="37"/>
  <c r="O63" i="37"/>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O68" i="127"/>
  <c r="D34" i="133"/>
  <c r="N34" i="133" s="1"/>
  <c r="D39" i="133"/>
  <c r="N39" i="133" s="1"/>
  <c r="O39" i="133" s="1"/>
  <c r="D40" i="133"/>
  <c r="N40" i="133" s="1"/>
  <c r="O40" i="133" s="1"/>
  <c r="D42" i="133"/>
  <c r="N42" i="133" s="1"/>
  <c r="O42" i="133" s="1"/>
  <c r="N55" i="146"/>
  <c r="N57" i="146" s="1"/>
  <c r="O33" i="145"/>
  <c r="O55" i="145" s="1"/>
  <c r="N55" i="145"/>
  <c r="N57" i="145" s="1"/>
  <c r="N30" i="142"/>
  <c r="O28" i="142"/>
  <c r="O30" i="142" s="1"/>
  <c r="O37" i="140"/>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D43" i="160"/>
  <c r="N43" i="160" s="1"/>
  <c r="O43" i="160" s="1"/>
  <c r="N25" i="160"/>
  <c r="J25" i="160"/>
  <c r="M56" i="159"/>
  <c r="M58" i="159" s="1"/>
  <c r="N28" i="159"/>
  <c r="D44" i="159"/>
  <c r="N44" i="159" s="1"/>
  <c r="O44" i="159" s="1"/>
  <c r="O36" i="160"/>
  <c r="M55" i="160"/>
  <c r="M57" i="160" s="1"/>
  <c r="M62" i="156"/>
  <c r="M64" i="156" s="1"/>
  <c r="D46" i="157"/>
  <c r="N46" i="157" s="1"/>
  <c r="O46" i="157" s="1"/>
  <c r="N27" i="157"/>
  <c r="O27" i="157" s="1"/>
  <c r="M61" i="157"/>
  <c r="M63" i="157" s="1"/>
  <c r="N28" i="156"/>
  <c r="D47" i="156"/>
  <c r="N47" i="156" s="1"/>
  <c r="O47" i="156" s="1"/>
  <c r="O28" i="155"/>
  <c r="N30" i="155"/>
  <c r="O34" i="155"/>
  <c r="N25" i="157"/>
  <c r="J25" i="157"/>
  <c r="O59" i="140" l="1"/>
  <c r="O61" i="140" s="1"/>
  <c r="N59" i="140"/>
  <c r="N61" i="140" s="1"/>
  <c r="O53" i="131"/>
  <c r="O55" i="131" s="1"/>
  <c r="O60" i="131" s="1"/>
  <c r="N29" i="130"/>
  <c r="D52" i="130" s="1"/>
  <c r="N53" i="131"/>
  <c r="N55" i="131" s="1"/>
  <c r="N52" i="130"/>
  <c r="O52" i="130" s="1"/>
  <c r="D48" i="130"/>
  <c r="O27" i="130"/>
  <c r="O29" i="130" s="1"/>
  <c r="N48" i="130"/>
  <c r="O48" i="130" s="1"/>
  <c r="D38" i="130"/>
  <c r="N38" i="130" s="1"/>
  <c r="N47" i="130"/>
  <c r="O47" i="130" s="1"/>
  <c r="D47" i="130"/>
  <c r="N30" i="158"/>
  <c r="D48" i="158" s="1"/>
  <c r="O33" i="147"/>
  <c r="O55" i="147" s="1"/>
  <c r="N55" i="147"/>
  <c r="N57" i="147" s="1"/>
  <c r="O64" i="146"/>
  <c r="O60" i="144"/>
  <c r="O62" i="144" s="1"/>
  <c r="O62" i="13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60" i="145"/>
  <c r="O57" i="145"/>
  <c r="O34" i="133"/>
  <c r="O50" i="133" s="1"/>
  <c r="N50" i="133"/>
  <c r="N52" i="133" s="1"/>
  <c r="O66" i="140"/>
  <c r="O68" i="140"/>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O38" i="130"/>
  <c r="N30" i="40"/>
  <c r="O28" i="40"/>
  <c r="O28" i="129"/>
  <c r="O30" i="129" s="1"/>
  <c r="N30" i="129"/>
  <c r="O56" i="100"/>
  <c r="O58" i="100" s="1"/>
  <c r="D48" i="142"/>
  <c r="D39" i="142"/>
  <c r="N39" i="142" s="1"/>
  <c r="N45" i="142"/>
  <c r="O45" i="142" s="1"/>
  <c r="D46" i="142"/>
  <c r="N46" i="142"/>
  <c r="O46" i="142" s="1"/>
  <c r="D45" i="142"/>
  <c r="N48" i="142"/>
  <c r="O48" i="142" s="1"/>
  <c r="D45" i="158"/>
  <c r="O30" i="158"/>
  <c r="O28" i="159"/>
  <c r="N30" i="159"/>
  <c r="N29" i="160"/>
  <c r="O25" i="160"/>
  <c r="N30" i="156"/>
  <c r="O28" i="156"/>
  <c r="N29" i="157"/>
  <c r="O25" i="157"/>
  <c r="N53" i="155"/>
  <c r="O53" i="155" s="1"/>
  <c r="N48" i="155"/>
  <c r="O48" i="155" s="1"/>
  <c r="D39" i="155"/>
  <c r="N39" i="155" s="1"/>
  <c r="D48" i="155"/>
  <c r="D53" i="155"/>
  <c r="N49" i="155"/>
  <c r="O49" i="155" s="1"/>
  <c r="D49" i="155"/>
  <c r="O30" i="155"/>
  <c r="N61" i="130" l="1"/>
  <c r="N63" i="130" s="1"/>
  <c r="O61" i="130"/>
  <c r="O65"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2"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D38" i="160"/>
  <c r="N38" i="160" s="1"/>
  <c r="N47" i="160"/>
  <c r="O47" i="160" s="1"/>
  <c r="N44" i="160"/>
  <c r="O44" i="160" s="1"/>
  <c r="D47" i="160"/>
  <c r="N45" i="160"/>
  <c r="O45" i="160" s="1"/>
  <c r="D44" i="160"/>
  <c r="D45" i="160"/>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3" i="130" l="1"/>
  <c r="O67" i="130" s="1"/>
  <c r="O69"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58" i="158" l="1"/>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<sst xmlns="http://schemas.openxmlformats.org/spreadsheetml/2006/main" count="5787" uniqueCount="342">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</sst>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6">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83" fontId="0" fillId="0" borderId="0" xfId="0" applyNumberFormat="1" applyBorder="1"/>
    <xf numFmtId="44" fontId="1" fillId="0" borderId="0" xfId="10" applyFill="1" applyBorder="1"/>
    <xf numFmtId="175" fontId="0" fillId="0" borderId="0" xfId="10" applyNumberFormat="1" applyFont="1" applyFill="1" applyBorder="1"/>
    <xf numFmtId="165" fontId="42" fillId="0" borderId="0" xfId="22" applyNumberForma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14" fontId="1" fillId="0" borderId="0" xfId="0" applyNumberFormat="1" applyFont="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1" fillId="0" borderId="1" xfId="21" applyNumberFormat="1" applyFont="1" applyFill="1" applyBorder="1" applyAlignment="1">
      <alignment horizontal="center"/>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10" sqref="B10"/>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67" t="s">
        <v>90</v>
      </c>
      <c r="B1" s="468"/>
      <c r="C1" s="468"/>
      <c r="D1" s="468"/>
      <c r="E1" s="468"/>
      <c r="F1" s="468"/>
      <c r="G1" s="4"/>
      <c r="H1" s="4"/>
      <c r="I1" s="4"/>
      <c r="J1" s="4"/>
      <c r="K1" s="4"/>
      <c r="L1" s="4"/>
      <c r="M1" s="4"/>
      <c r="N1" s="4"/>
      <c r="O1" s="4"/>
    </row>
    <row r="2" spans="1:15" x14ac:dyDescent="0.2">
      <c r="A2" s="469" t="s">
        <v>277</v>
      </c>
      <c r="B2" s="470"/>
      <c r="C2" s="470"/>
      <c r="D2" s="470"/>
      <c r="E2" s="470"/>
      <c r="F2" s="470"/>
      <c r="G2" s="4" t="s">
        <v>15</v>
      </c>
      <c r="H2" s="4"/>
      <c r="I2" s="4"/>
      <c r="J2" s="4"/>
      <c r="K2" s="4"/>
      <c r="L2" s="4"/>
      <c r="M2" s="4" t="s">
        <v>15</v>
      </c>
      <c r="N2" s="4" t="s">
        <v>15</v>
      </c>
      <c r="O2" s="4" t="s">
        <v>15</v>
      </c>
    </row>
    <row r="3" spans="1:15" x14ac:dyDescent="0.2">
      <c r="A3" s="465" t="s">
        <v>24</v>
      </c>
      <c r="B3" s="465"/>
      <c r="C3" s="465"/>
      <c r="D3" s="465"/>
      <c r="E3" s="465"/>
      <c r="F3" s="465"/>
    </row>
    <row r="4" spans="1:15" x14ac:dyDescent="0.2">
      <c r="A4" s="12"/>
      <c r="B4" s="12"/>
      <c r="C4" s="12"/>
      <c r="D4" s="12"/>
      <c r="E4" s="12"/>
      <c r="F4" s="12"/>
    </row>
    <row r="5" spans="1:15" ht="65.25" customHeight="1" x14ac:dyDescent="0.2">
      <c r="A5" s="466" t="s">
        <v>194</v>
      </c>
      <c r="B5" s="466"/>
      <c r="C5" s="466"/>
      <c r="D5" s="466"/>
      <c r="E5" s="466"/>
      <c r="F5" s="466"/>
    </row>
    <row r="6" spans="1:15" x14ac:dyDescent="0.2">
      <c r="A6" s="12"/>
      <c r="B6" s="12"/>
      <c r="C6" s="12"/>
      <c r="D6" s="12"/>
      <c r="E6" s="12"/>
      <c r="F6" s="11"/>
      <c r="O6" t="s">
        <v>15</v>
      </c>
    </row>
    <row r="7" spans="1:15" x14ac:dyDescent="0.2">
      <c r="A7" s="12" t="s">
        <v>2</v>
      </c>
      <c r="B7" s="472"/>
      <c r="C7" s="477"/>
      <c r="D7" s="477"/>
      <c r="E7" s="473"/>
      <c r="F7" s="11"/>
      <c r="G7" s="1"/>
      <c r="H7" s="1"/>
      <c r="I7" s="1"/>
      <c r="J7" s="1"/>
      <c r="K7" s="1"/>
      <c r="L7" s="1"/>
    </row>
    <row r="8" spans="1:15" x14ac:dyDescent="0.2">
      <c r="A8" s="231" t="s">
        <v>248</v>
      </c>
      <c r="B8" s="472"/>
      <c r="C8" s="473"/>
      <c r="D8" s="13"/>
      <c r="E8" s="13"/>
      <c r="F8" s="13"/>
      <c r="G8" s="1"/>
      <c r="H8" s="1"/>
      <c r="I8" s="1"/>
      <c r="J8" s="1"/>
      <c r="K8" s="1"/>
      <c r="L8" s="1"/>
    </row>
    <row r="9" spans="1:15" x14ac:dyDescent="0.2">
      <c r="A9" s="231" t="s">
        <v>232</v>
      </c>
      <c r="B9" s="141">
        <v>9</v>
      </c>
      <c r="C9" s="141">
        <v>2025</v>
      </c>
      <c r="D9" s="13"/>
      <c r="E9" s="13"/>
      <c r="F9" s="13"/>
    </row>
    <row r="10" spans="1:15" x14ac:dyDescent="0.2">
      <c r="A10" s="12"/>
      <c r="B10" s="255" t="s">
        <v>101</v>
      </c>
      <c r="C10" s="252" t="s">
        <v>91</v>
      </c>
      <c r="D10" s="224"/>
      <c r="E10" s="140"/>
      <c r="F10" s="13"/>
    </row>
    <row r="11" spans="1:15" x14ac:dyDescent="0.2">
      <c r="A11" s="12" t="s">
        <v>35</v>
      </c>
      <c r="B11" s="474" t="s">
        <v>95</v>
      </c>
      <c r="C11" s="475"/>
      <c r="D11" s="475"/>
      <c r="E11" s="475"/>
      <c r="F11" s="476"/>
    </row>
    <row r="12" spans="1:15" x14ac:dyDescent="0.2">
      <c r="A12" s="12"/>
      <c r="B12" s="12"/>
      <c r="C12" s="12"/>
      <c r="D12" s="12"/>
      <c r="E12" s="12"/>
      <c r="F12" s="12"/>
    </row>
    <row r="13" spans="1:15" x14ac:dyDescent="0.2">
      <c r="A13" s="12"/>
      <c r="B13" s="12"/>
      <c r="C13" s="12"/>
      <c r="D13" s="12"/>
      <c r="E13" s="12"/>
      <c r="F13" s="13"/>
    </row>
    <row r="14" spans="1:15" x14ac:dyDescent="0.2">
      <c r="A14" s="216" t="s">
        <v>341</v>
      </c>
      <c r="B14" s="119"/>
      <c r="C14" s="240" t="s">
        <v>45</v>
      </c>
      <c r="D14" s="11"/>
      <c r="E14" s="14"/>
      <c r="F14" s="11" t="s">
        <v>15</v>
      </c>
    </row>
    <row r="15" spans="1:15" x14ac:dyDescent="0.2">
      <c r="A15" s="231" t="s">
        <v>272</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71" t="s">
        <v>25</v>
      </c>
      <c r="B36" s="471"/>
      <c r="C36" s="471"/>
      <c r="D36" s="223"/>
      <c r="E36" s="231"/>
      <c r="F36" s="286" t="s">
        <v>340</v>
      </c>
    </row>
    <row r="37" spans="1:6" x14ac:dyDescent="0.2">
      <c r="A37" s="12"/>
      <c r="B37" s="12"/>
      <c r="C37" s="12"/>
      <c r="D37" s="12"/>
      <c r="E37" s="12"/>
      <c r="F37" s="244"/>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45884</v>
      </c>
      <c r="B6" s="210" t="s">
        <v>229</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27.84</v>
      </c>
      <c r="O55" s="169">
        <f t="shared" si="3"/>
        <v>27.84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37.24</v>
      </c>
      <c r="O57" s="187">
        <f>O23+O55</f>
        <v>37.24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37.24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37.24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253</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6">
        <f ca="1">TODAY()</f>
        <v>45884</v>
      </c>
      <c r="B5" s="75"/>
      <c r="C5" s="75"/>
      <c r="D5" s="75"/>
      <c r="E5" s="75"/>
      <c r="F5" s="75"/>
      <c r="G5" s="75"/>
      <c r="H5" s="75"/>
      <c r="I5" s="75"/>
      <c r="J5" s="75"/>
      <c r="K5" s="75"/>
      <c r="L5" s="75"/>
      <c r="M5" s="75"/>
      <c r="N5" s="75"/>
      <c r="O5" s="75"/>
      <c r="P5" s="75"/>
    </row>
    <row r="6" spans="1:30" x14ac:dyDescent="0.2">
      <c r="A6" s="507" t="s">
        <v>250</v>
      </c>
      <c r="B6" s="507"/>
      <c r="C6" s="507"/>
      <c r="D6" s="507"/>
      <c r="E6" s="507"/>
      <c r="F6" s="507"/>
      <c r="G6" s="507"/>
      <c r="H6" s="507"/>
      <c r="I6" s="507"/>
      <c r="J6" s="507"/>
      <c r="K6" s="507"/>
      <c r="L6" s="507"/>
      <c r="M6" s="507"/>
      <c r="N6" s="507"/>
      <c r="O6" s="507"/>
      <c r="P6" s="507"/>
      <c r="Q6" s="507"/>
    </row>
    <row r="7" spans="1:30" x14ac:dyDescent="0.2">
      <c r="A7" s="479" t="s">
        <v>15</v>
      </c>
      <c r="B7" s="479"/>
      <c r="C7" s="479"/>
      <c r="D7" s="479"/>
      <c r="E7" s="479"/>
      <c r="F7" s="479"/>
      <c r="G7" s="479"/>
      <c r="H7" s="479"/>
      <c r="I7" s="479"/>
      <c r="J7" s="479"/>
      <c r="K7" s="47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90" t="s">
        <v>68</v>
      </c>
      <c r="H17" s="491"/>
      <c r="I17" s="491"/>
      <c r="J17" s="492"/>
      <c r="K17" s="22"/>
      <c r="L17" s="493" t="s">
        <v>69</v>
      </c>
      <c r="M17" s="493"/>
      <c r="N17" s="493"/>
      <c r="O17" s="493"/>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1.4672000000000001E-3</v>
      </c>
      <c r="H34" s="103"/>
      <c r="I34" s="103"/>
      <c r="J34" s="237">
        <f>SUM(G34:H34)</f>
        <v>1.4672000000000001E-3</v>
      </c>
      <c r="K34" s="104" t="s">
        <v>42</v>
      </c>
      <c r="L34" s="105">
        <f>ROUND(D34*G34,2)</f>
        <v>0</v>
      </c>
      <c r="M34" s="105"/>
      <c r="N34" s="105"/>
      <c r="O34" s="105">
        <f t="shared" si="1"/>
        <v>0</v>
      </c>
      <c r="P34" s="245">
        <f>'Rider Rates'!$D$45</f>
        <v>45838</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1"/>
        <v>0</v>
      </c>
      <c r="P35" s="245">
        <f>'Rider Rates'!E49</f>
        <v>45883</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1"/>
        <v>0</v>
      </c>
      <c r="P36" s="245">
        <f>'Rider Rates'!$D$56</f>
        <v>45747</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1.9512100000000001E-2</v>
      </c>
      <c r="J39" s="120">
        <f t="shared" si="0"/>
        <v>1.9512100000000001E-2</v>
      </c>
      <c r="K39" s="104"/>
      <c r="L39" s="105"/>
      <c r="M39" s="105"/>
      <c r="N39" s="105">
        <f>ROUND(D39*I39,2)</f>
        <v>0.18</v>
      </c>
      <c r="O39" s="105">
        <f>SUM(L39:N39)</f>
        <v>0.18</v>
      </c>
      <c r="P39" s="245">
        <f>'Rider Rates'!$D$85</f>
        <v>45747</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SUM(L41:N41)</f>
        <v>19.89</v>
      </c>
      <c r="P41" s="245">
        <f>'Rider Rates'!$D$91</f>
        <v>45838</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0.24516379999999999</v>
      </c>
      <c r="J44" s="120">
        <f t="shared" si="0"/>
        <v>0.24516379999999999</v>
      </c>
      <c r="K44" s="104"/>
      <c r="L44" s="105"/>
      <c r="M44" s="105"/>
      <c r="N44" s="105">
        <f>ROUND(D44*I44,2)</f>
        <v>2.2999999999999998</v>
      </c>
      <c r="O44" s="105">
        <f t="shared" ref="O44:O49" si="2">SUM(L44:N44)</f>
        <v>2.2999999999999998</v>
      </c>
      <c r="P44" s="245">
        <f>'Rider Rates'!$D$105</f>
        <v>45897</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Rates'!$B$125</f>
        <v>0</v>
      </c>
      <c r="J48" s="265">
        <f>SUM(G48:I48)</f>
        <v>0</v>
      </c>
      <c r="K48" s="104" t="s">
        <v>42</v>
      </c>
      <c r="L48" s="266"/>
      <c r="M48" s="266"/>
      <c r="N48" s="266">
        <f>IF(D48*J48&gt;'Rider Rates'!$C$125,'Rider Rates'!$C$125,D48*J48)</f>
        <v>0</v>
      </c>
      <c r="O48" s="266">
        <f t="shared" si="2"/>
        <v>0</v>
      </c>
      <c r="P48" s="264">
        <f>'Rider Rates'!$E$125</f>
        <v>45883</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45883</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27.84</v>
      </c>
      <c r="O53" s="169">
        <f t="shared" si="3"/>
        <v>27.84</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37.24</v>
      </c>
      <c r="O55" s="187">
        <f>O21+O53</f>
        <v>37.24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37.24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37.24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327">
        <f ca="1">TODAY()</f>
        <v>45884</v>
      </c>
      <c r="B6" s="210" t="s">
        <v>229</v>
      </c>
      <c r="C6" s="327"/>
      <c r="D6" s="327"/>
      <c r="E6" s="327"/>
      <c r="F6" s="327"/>
      <c r="G6" s="327"/>
      <c r="H6" s="327"/>
      <c r="I6" s="327"/>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27.84</v>
      </c>
      <c r="O55" s="169">
        <f t="shared" si="3"/>
        <v>27.84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37.24</v>
      </c>
      <c r="O57" s="187">
        <f>O23+O55</f>
        <v>37.24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37.24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37.24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274</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67">
        <f ca="1">TODAY()</f>
        <v>45884</v>
      </c>
      <c r="B6" s="210" t="s">
        <v>273</v>
      </c>
      <c r="C6" s="267"/>
      <c r="D6" s="267"/>
      <c r="E6" s="267"/>
      <c r="F6" s="267"/>
      <c r="G6" s="267"/>
      <c r="H6" s="267"/>
      <c r="I6" s="267"/>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8" t="s">
        <v>15</v>
      </c>
      <c r="E18" s="508"/>
      <c r="F18" s="508"/>
      <c r="G18" s="508"/>
      <c r="H18" s="508"/>
      <c r="K18" s="31"/>
      <c r="L18" s="31"/>
      <c r="M18" s="31"/>
      <c r="N18" s="31"/>
      <c r="O18" s="50"/>
    </row>
    <row r="19" spans="1:30" x14ac:dyDescent="0.2">
      <c r="A19" s="31" t="s">
        <v>15</v>
      </c>
      <c r="B19" s="31"/>
      <c r="C19" s="82" t="s">
        <v>15</v>
      </c>
      <c r="D19" s="508" t="s">
        <v>15</v>
      </c>
      <c r="E19" s="508"/>
      <c r="F19" s="508"/>
      <c r="G19" s="508"/>
      <c r="H19" s="50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0" t="s">
        <v>68</v>
      </c>
      <c r="H21" s="491"/>
      <c r="I21" s="491"/>
      <c r="J21" s="492"/>
      <c r="K21" s="22"/>
      <c r="L21" s="493" t="s">
        <v>69</v>
      </c>
      <c r="M21" s="493"/>
      <c r="N21" s="493"/>
      <c r="O21" s="493"/>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
        <f>IF($C$16&lt;0,0,IF($C$16&gt;833000,833000,$C$16))</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Rates'!G55</f>
        <v>1.9706999999999999E-2</v>
      </c>
      <c r="I39" s="103"/>
      <c r="J39" s="103">
        <f>SUM(G39:I39)</f>
        <v>1.9706999999999999E-2</v>
      </c>
      <c r="K39" s="104" t="s">
        <v>42</v>
      </c>
      <c r="L39" s="105"/>
      <c r="M39" s="105">
        <f>ROUND(D39*H39,2)</f>
        <v>0</v>
      </c>
      <c r="N39" s="205"/>
      <c r="O39" s="105">
        <f t="shared" si="0"/>
        <v>0</v>
      </c>
      <c r="P39" s="245">
        <f>'Rider Rates'!H55</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1.9512100000000001E-2</v>
      </c>
      <c r="J41" s="120">
        <f>SUM(H41:I41)</f>
        <v>1.9512100000000001E-2</v>
      </c>
      <c r="K41" s="104"/>
      <c r="L41" s="105"/>
      <c r="M41" s="105"/>
      <c r="N41" s="105">
        <f>ROUND(N$25*I41,2)</f>
        <v>0.18</v>
      </c>
      <c r="O41" s="209">
        <f t="shared" si="0"/>
        <v>0.18</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0.24516379999999999</v>
      </c>
      <c r="J46" s="120">
        <f>SUM(H46:I46)</f>
        <v>0.24516379999999999</v>
      </c>
      <c r="K46" s="104"/>
      <c r="L46" s="105"/>
      <c r="M46" s="105"/>
      <c r="N46" s="105">
        <f>ROUND(N$25*I46,2)</f>
        <v>2.2999999999999998</v>
      </c>
      <c r="O46" s="105">
        <f t="shared" si="0"/>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27.84</v>
      </c>
      <c r="O55" s="169">
        <f t="shared" si="2"/>
        <v>27.84</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37.24</v>
      </c>
      <c r="O57" s="98">
        <f>O25+O55</f>
        <v>37.24</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37.24</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37.24</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262</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67">
        <f ca="1">TODAY()</f>
        <v>45884</v>
      </c>
      <c r="B6" s="210" t="s">
        <v>261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8" t="s">
        <v>15</v>
      </c>
      <c r="E18" s="508"/>
      <c r="F18" s="508"/>
      <c r="G18" s="508"/>
      <c r="H18" s="508"/>
      <c r="K18" s="31"/>
      <c r="L18" s="31"/>
      <c r="M18" s="31"/>
      <c r="N18" s="31"/>
      <c r="O18" s="50"/>
    </row>
    <row r="19" spans="1:30" x14ac:dyDescent="0.2">
      <c r="A19" s="31" t="s">
        <v>15</v>
      </c>
      <c r="B19" s="31"/>
      <c r="C19" s="82" t="s">
        <v>15</v>
      </c>
      <c r="D19" s="508" t="s">
        <v>15</v>
      </c>
      <c r="E19" s="508"/>
      <c r="F19" s="508"/>
      <c r="G19" s="508"/>
      <c r="H19" s="50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0" t="s">
        <v>68</v>
      </c>
      <c r="H21" s="491"/>
      <c r="I21" s="491"/>
      <c r="J21" s="492"/>
      <c r="K21" s="22"/>
      <c r="L21" s="493" t="s">
        <v>69</v>
      </c>
      <c r="M21" s="493"/>
      <c r="N21" s="493"/>
      <c r="O21" s="493"/>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00">
        <f>'Customer Info'!$B$21+'Customer Info'!$B$22-'Customer Info'!$B$23</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Rates'!G56</f>
        <v>2.7207599999999998E-2</v>
      </c>
      <c r="I39" s="103"/>
      <c r="J39" s="103">
        <f>SUM(G39:I39)</f>
        <v>2.7207599999999998E-2</v>
      </c>
      <c r="K39" s="104" t="s">
        <v>42</v>
      </c>
      <c r="L39" s="105"/>
      <c r="M39" s="105">
        <f>ROUND(D39*H39,2)</f>
        <v>0</v>
      </c>
      <c r="N39" s="205"/>
      <c r="O39" s="105">
        <f t="shared" si="0"/>
        <v>0</v>
      </c>
      <c r="P39" s="245">
        <f>'Rider Rates'!H56</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1.9512100000000001E-2</v>
      </c>
      <c r="J41" s="120">
        <f>SUM(H41:I41)</f>
        <v>1.9512100000000001E-2</v>
      </c>
      <c r="K41" s="104"/>
      <c r="L41" s="105"/>
      <c r="M41" s="105"/>
      <c r="N41" s="105">
        <f>ROUND(N$25*I41,2)</f>
        <v>2.7</v>
      </c>
      <c r="O41" s="209">
        <f t="shared" si="0"/>
        <v>2.7</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0.24516379999999999</v>
      </c>
      <c r="J46" s="120">
        <f>SUM(H46:I46)</f>
        <v>0.24516379999999999</v>
      </c>
      <c r="K46" s="104"/>
      <c r="L46" s="105"/>
      <c r="M46" s="105"/>
      <c r="N46" s="105">
        <f>ROUND(N$25*I46,2)</f>
        <v>33.96</v>
      </c>
      <c r="O46" s="105">
        <f t="shared" si="0"/>
        <v>33.96</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70.67</v>
      </c>
      <c r="O55" s="169">
        <f t="shared" si="2"/>
        <v>70.67</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209.17000000000002</v>
      </c>
      <c r="O57" s="98">
        <f>O25+O55</f>
        <v>209.17000000000002</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209.17000000000002</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209.17000000000002</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323</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324</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27.84</v>
      </c>
      <c r="O55" s="412">
        <f t="shared" si="3"/>
        <v>27.84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37.24</v>
      </c>
      <c r="O57" s="417">
        <f>O23+O55</f>
        <v>37.24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37.24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37.24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327</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325</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Rates'!B42</f>
        <v>1.6396899999999999E-2</v>
      </c>
      <c r="H35" s="386"/>
      <c r="I35" s="386"/>
      <c r="J35" s="393">
        <f>SUM(G35:H35)</f>
        <v>1.6396899999999999E-2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70.67</v>
      </c>
      <c r="O55" s="412">
        <f t="shared" si="4"/>
        <v>70.67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209.17000000000002</v>
      </c>
      <c r="O57" s="417">
        <f>O23+O55</f>
        <v>209.17000000000002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209.17000000000002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209.17000000000002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328</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298.34999999999997</v>
      </c>
      <c r="O55" s="412">
        <f t="shared" si="4"/>
        <v>298.34999999999997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1123.3499999999999</v>
      </c>
      <c r="O57" s="417">
        <f>O23+O55</f>
        <v>1123.3499999999999</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1123.3499999999999</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1123.3499999999999</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257</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45884</v>
      </c>
      <c r="B6" s="210" t="s">
        <v>254</v>
      </c>
      <c r="C6" s="76"/>
      <c r="D6" s="76"/>
      <c r="E6" s="76"/>
      <c r="F6" s="76"/>
      <c r="G6" s="76"/>
      <c r="H6" s="76"/>
      <c r="I6" s="76"/>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1"/>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1"/>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27.84</v>
      </c>
      <c r="O62" s="169">
        <f t="shared" si="3"/>
        <v>27.84</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37.24</v>
      </c>
      <c r="O64" s="98">
        <f>O30+O62</f>
        <v>37.24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37.24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37.24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262</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45884</v>
      </c>
      <c r="B6" s="210" t="s">
        <v>261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1"/>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1"/>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70.67</v>
      </c>
      <c r="O62" s="169">
        <f t="shared" si="3"/>
        <v>70.67</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209.17000000000002</v>
      </c>
      <c r="O64" s="98">
        <f>O30+O62</f>
        <v>209.17000000000002</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209.17000000000002</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209.17000000000002</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sqref="A1:P1"/>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314</v>
      </c>
    </row>
    <row r="2" spans="1:1" ht="24" x14ac:dyDescent="0.2">
      <c r="A2" s="299" t="s">
        <v>313</v>
      </c>
    </row>
    <row r="3" spans="1:1" ht="9.9499999999999993" customHeight="1" x14ac:dyDescent="0.2">
      <c r="A3" s="300"/>
    </row>
    <row r="4" spans="1:1" ht="24" customHeight="1" x14ac:dyDescent="0.2">
      <c r="A4" s="299" t="s">
        <v>312</v>
      </c>
    </row>
    <row r="5" spans="1:1" ht="9.9499999999999993" customHeight="1" x14ac:dyDescent="0.2">
      <c r="A5" s="300"/>
    </row>
    <row r="6" spans="1:1" ht="12" x14ac:dyDescent="0.2">
      <c r="A6" s="298" t="s">
        <v>311</v>
      </c>
    </row>
    <row r="7" spans="1:1" ht="9.9499999999999993" customHeight="1" x14ac:dyDescent="0.2">
      <c r="A7" s="298"/>
    </row>
    <row r="8" spans="1:1" ht="36" x14ac:dyDescent="0.2">
      <c r="A8" s="298" t="s">
        <v>310</v>
      </c>
    </row>
    <row r="9" spans="1:1" ht="9.9499999999999993"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499999999999993" customHeight="1" x14ac:dyDescent="0.2">
      <c r="A13" s="298"/>
    </row>
    <row r="14" spans="1:1" ht="38.25" customHeight="1" x14ac:dyDescent="0.2">
      <c r="A14" s="298" t="s">
        <v>308</v>
      </c>
    </row>
    <row r="15" spans="1:1" ht="9.9499999999999993" customHeight="1" x14ac:dyDescent="0.2">
      <c r="A15" s="298"/>
    </row>
    <row r="16" spans="1:1" ht="24" x14ac:dyDescent="0.2">
      <c r="A16" s="298" t="s">
        <v>307</v>
      </c>
    </row>
    <row r="17" spans="1:1" ht="9.9499999999999993" customHeight="1" x14ac:dyDescent="0.2">
      <c r="A17" s="298"/>
    </row>
    <row r="18" spans="1:1" ht="24" x14ac:dyDescent="0.2">
      <c r="A18" s="298" t="s">
        <v>306</v>
      </c>
    </row>
    <row r="19" spans="1:1" ht="9.9499999999999993" customHeight="1" x14ac:dyDescent="0.2">
      <c r="A19" s="298"/>
    </row>
    <row r="20" spans="1:1" ht="39.75" customHeight="1" x14ac:dyDescent="0.2">
      <c r="A20" s="298" t="s">
        <v>305</v>
      </c>
    </row>
    <row r="21" spans="1:1" ht="9.9499999999999993" customHeight="1" x14ac:dyDescent="0.2">
      <c r="A21" s="298"/>
    </row>
    <row r="22" spans="1:1" ht="24" x14ac:dyDescent="0.2">
      <c r="A22" s="298" t="s">
        <v>304</v>
      </c>
    </row>
    <row r="23" spans="1:1" ht="9.9499999999999993" customHeight="1" x14ac:dyDescent="0.2">
      <c r="A23" s="298"/>
    </row>
    <row r="24" spans="1:1" ht="36" x14ac:dyDescent="0.2">
      <c r="A24" s="298" t="s">
        <v>303</v>
      </c>
    </row>
    <row r="25" spans="1:1" ht="9.9499999999999993" customHeight="1" x14ac:dyDescent="0.2">
      <c r="A25" s="298"/>
    </row>
    <row r="26" spans="1:1" ht="24" x14ac:dyDescent="0.2">
      <c r="A26" s="298" t="s">
        <v>302</v>
      </c>
    </row>
    <row r="27" spans="1:1" ht="9.9499999999999993" customHeight="1" x14ac:dyDescent="0.2">
      <c r="A27" s="298"/>
    </row>
    <row r="28" spans="1:1" ht="24" x14ac:dyDescent="0.2">
      <c r="A28" s="296" t="s">
        <v>301</v>
      </c>
    </row>
    <row r="29" spans="1:1" ht="12" x14ac:dyDescent="0.2">
      <c r="A29" s="298"/>
    </row>
    <row r="30" spans="1:1" ht="45" customHeight="1" x14ac:dyDescent="0.2">
      <c r="A30" s="298" t="s">
        <v>300</v>
      </c>
    </row>
    <row r="32" spans="1:1" ht="36" customHeight="1" x14ac:dyDescent="0.2">
      <c r="A32" s="298" t="s">
        <v>299</v>
      </c>
    </row>
    <row r="33" spans="1:1" ht="9.9499999999999993"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263</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45884</v>
      </c>
      <c r="B6" s="210" t="s">
        <v>264</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0"/>
        <v>0</v>
      </c>
      <c r="P41" s="245">
        <f>'Rider Rates'!$D$45</f>
        <v>45838</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ROUND(MAX(D14,('Customer Info'!B14-100)*0.6,('Customer Info'!B16-100)*0.6),1)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1"/>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19.89</v>
      </c>
      <c r="J49" s="196">
        <f>SUM(G49:I49)</f>
        <v>19.89</v>
      </c>
      <c r="K49" s="104"/>
      <c r="L49" s="105"/>
      <c r="M49" s="105"/>
      <c r="N49" s="105">
        <f>I49</f>
        <v>19.89</v>
      </c>
      <c r="O49" s="105">
        <f>SUM(L49:N49)</f>
        <v>19.89</v>
      </c>
      <c r="P49" s="245">
        <f>'Rider Rates'!$D$91</f>
        <v>45838</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1"/>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2"/>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298.34999999999997</v>
      </c>
      <c r="O61" s="169">
        <f t="shared" si="3"/>
        <v>298.34999999999997</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1123.3499999999999</v>
      </c>
      <c r="O63" s="98">
        <f>O29+O61</f>
        <v>1123.3499999999999</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1123.3499999999999</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1123.3499999999999</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257</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210" t="s">
        <v>254</v>
      </c>
      <c r="C6" s="462"/>
      <c r="D6" s="462"/>
      <c r="E6" s="462"/>
      <c r="F6" s="462"/>
      <c r="G6" s="462"/>
      <c r="H6" s="462"/>
      <c r="I6" s="462"/>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SEC'!C20,1),ROUND('Customer Info'!$B$19*'GS DCT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SEC'!C20,'Customer Info'!$B$19*'GS DCT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0"/>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0"/>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0"/>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1"/>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27.84</v>
      </c>
      <c r="O62" s="169">
        <f t="shared" si="2"/>
        <v>27.84</v>
      </c>
      <c r="P62" s="184"/>
    </row>
    <row r="63" spans="1:221" x14ac:dyDescent="0.2">
      <c r="A63" s="37"/>
      <c r="D63" s="1"/>
      <c r="E63" s="35"/>
      <c r="F63" s="4"/>
      <c r="G63" s="42"/>
      <c r="H63" s="42"/>
      <c r="I63" s="42"/>
      <c r="J63" s="42"/>
      <c r="K63" s="36"/>
      <c r="L63" s="36"/>
      <c r="M63" s="36"/>
      <c r="N63" s="36"/>
      <c r="O63" s="34"/>
      <c r="P63" s="36"/>
    </row>
    <row r="64" spans="1:221" x14ac:dyDescent="0.2">
      <c r="A64" s="464" t="s">
        <v>72</v>
      </c>
      <c r="B64" s="92"/>
      <c r="C64" s="92"/>
      <c r="D64" s="92"/>
      <c r="E64" s="92"/>
      <c r="F64" s="92"/>
      <c r="G64" s="92"/>
      <c r="H64" s="92"/>
      <c r="I64" s="92"/>
      <c r="J64" s="92"/>
      <c r="K64" s="92"/>
      <c r="L64" s="98">
        <f>L30+L62</f>
        <v>0</v>
      </c>
      <c r="M64" s="98">
        <f>M30+M62</f>
        <v>0</v>
      </c>
      <c r="N64" s="98">
        <f>N30+N62</f>
        <v>37.24</v>
      </c>
      <c r="O64" s="98">
        <f>O30+O62</f>
        <v>37.24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37.24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37.24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262</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210" t="s">
        <v>261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PRI'!C20,'Customer Info'!$B$19*'GS DCT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0"/>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0"/>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0"/>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1"/>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70.67</v>
      </c>
      <c r="O62" s="169">
        <f t="shared" si="2"/>
        <v>70.67</v>
      </c>
      <c r="P62" s="184"/>
    </row>
    <row r="63" spans="1:221" x14ac:dyDescent="0.2">
      <c r="A63" s="37"/>
      <c r="D63" s="1"/>
      <c r="E63" s="35"/>
      <c r="F63" s="4"/>
      <c r="G63" s="42"/>
      <c r="H63" s="42"/>
      <c r="I63" s="42"/>
      <c r="J63" s="42"/>
      <c r="K63" s="36"/>
      <c r="L63" s="36"/>
      <c r="M63" s="36"/>
      <c r="N63" s="36"/>
      <c r="O63" s="34"/>
      <c r="P63" s="36"/>
    </row>
    <row r="64" spans="1:221" x14ac:dyDescent="0.2">
      <c r="A64" s="464" t="s">
        <v>72</v>
      </c>
      <c r="B64" s="92"/>
      <c r="C64" s="92"/>
      <c r="D64" s="92"/>
      <c r="E64" s="92"/>
      <c r="F64" s="92"/>
      <c r="G64" s="92"/>
      <c r="H64" s="92"/>
      <c r="I64" s="92"/>
      <c r="J64" s="92"/>
      <c r="K64" s="92"/>
      <c r="L64" s="98">
        <f>L30+L62</f>
        <v>0</v>
      </c>
      <c r="M64" s="98">
        <f>M30+M62</f>
        <v>0</v>
      </c>
      <c r="N64" s="98">
        <f>N30+N62</f>
        <v>209.17000000000002</v>
      </c>
      <c r="O64" s="98">
        <f>O30+O62</f>
        <v>209.17000000000002</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209.17000000000002</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209.17000000000002</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263</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210" t="s">
        <v>264</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463" t="s">
        <v>65</v>
      </c>
      <c r="M24" s="463" t="s">
        <v>66</v>
      </c>
      <c r="N24" s="463"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ROUND(MAX(D14,D15,IF('Customer Info'!B13&lt;25001,0,IF('Customer Info'!B13&lt;75001,15000+(('Customer Info'!B13-25000)*0.85),IF('Customer Info'!B13&lt;75000,0,IF(((57500+('Customer Info'!B13-75000))/'Customer Info'!B13)&gt;85%,'Customer Info'!B13*85%,57500+('Customer Info'!B13-75000))))),('Customer Info'!B15)*0.85),1)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52"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0"/>
        <v>0</v>
      </c>
      <c r="P41" s="245">
        <f>'Rider Rates'!$D$45</f>
        <v>45838</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ROUND(MAX(D14,IF('Customer Info'!B13&lt;25001,0,IF('Customer Info'!B13&lt;75001,15000+(('Customer Info'!B13-25000)*0.85),IF('Customer Info'!B13&lt;75000,0,IF(((57500+('Customer Info'!B13-75000))/'Customer Info'!B13)&gt;85%,'Customer Info'!B13*85%,575000+('Customer Info'!B13-75000))))),('Customer Info'!B15)*0.85),1)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ROUND(MAX(D15,IF('Customer Info'!B14&lt;25001,0,IF('Customer Info'!B14&lt;75001,15000+(('Customer Info'!B14-25000)*0.85),IF('Customer Info'!B14&lt;75000,0,IF(((57500+('Customer Info'!B14-75000))/'Customer Info'!B14)&gt;85%,'Customer Info'!B14*85%,575000+('Customer Info'!B14-75000))))),('Customer Info'!B16)*0.85),1)</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si="0"/>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0"/>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0"/>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19.89</v>
      </c>
      <c r="J49" s="196">
        <f>SUM(G49:I49)</f>
        <v>19.89</v>
      </c>
      <c r="K49" s="104"/>
      <c r="L49" s="105"/>
      <c r="M49" s="105"/>
      <c r="N49" s="105">
        <f>I49</f>
        <v>19.89</v>
      </c>
      <c r="O49" s="105">
        <f>SUM(L49:N49)</f>
        <v>19.89</v>
      </c>
      <c r="P49" s="245">
        <f>'Rider Rates'!$D$91</f>
        <v>45838</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0"/>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1">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1"/>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1"/>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1"/>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1"/>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2">SUM(M33:M60)</f>
        <v>0</v>
      </c>
      <c r="N61" s="169">
        <f t="shared" si="2"/>
        <v>298.34999999999997</v>
      </c>
      <c r="O61" s="169">
        <f t="shared" si="2"/>
        <v>298.34999999999997</v>
      </c>
      <c r="P61" s="184"/>
    </row>
    <row r="62" spans="1:221" x14ac:dyDescent="0.2">
      <c r="A62" s="37"/>
      <c r="D62" s="1"/>
      <c r="E62" s="35"/>
      <c r="F62" s="4"/>
      <c r="G62" s="42"/>
      <c r="H62" s="42"/>
      <c r="I62" s="42"/>
      <c r="J62" s="42"/>
      <c r="K62" s="36"/>
      <c r="L62" s="36"/>
      <c r="M62" s="36"/>
      <c r="N62" s="36"/>
      <c r="O62" s="34"/>
      <c r="P62" s="36"/>
    </row>
    <row r="63" spans="1:221" x14ac:dyDescent="0.2">
      <c r="A63" s="464" t="s">
        <v>72</v>
      </c>
      <c r="B63" s="92"/>
      <c r="C63" s="92"/>
      <c r="D63" s="92"/>
      <c r="E63" s="92"/>
      <c r="F63" s="92"/>
      <c r="G63" s="92"/>
      <c r="H63" s="92"/>
      <c r="I63" s="92"/>
      <c r="J63" s="92"/>
      <c r="K63" s="92"/>
      <c r="L63" s="98">
        <f>L29+L61</f>
        <v>0</v>
      </c>
      <c r="M63" s="98">
        <f>M29+M61</f>
        <v>0</v>
      </c>
      <c r="N63" s="98">
        <f>N29+N61</f>
        <v>1123.3499999999999</v>
      </c>
      <c r="O63" s="98">
        <f>O29+O61</f>
        <v>1123.3499999999999</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1123.3499999999999</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1123.3499999999999</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sheetData>
  <sheetProtection algorithmName="SHA-512" hashValue="GEdctiKYykpoRVcRB941itM4ghPyGUpwQM0MUshyNC0ZfHIliPiBL1imwDC2oZRCTjp/GoRnWWmex4sMeUTpHw==" saltValue="lQ7VP7qJ+omWGIVy737M6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266</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45884</v>
      </c>
      <c r="B6" s="488" t="s">
        <v>265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9</v>
      </c>
      <c r="C11" s="194" t="str">
        <f>LOOKUP($B$11,$S$11:$AD$11,S12:AD12)</f>
        <v>September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0</v>
      </c>
      <c r="J39" s="237">
        <f>SUM(G39:I39)</f>
        <v>0</v>
      </c>
      <c r="K39" s="104"/>
      <c r="L39" s="105"/>
      <c r="M39" s="105"/>
      <c r="N39" s="105">
        <f>J39</f>
        <v>0</v>
      </c>
      <c r="O39" s="105">
        <f>SUM(L39:N39)</f>
        <v>0</v>
      </c>
      <c r="P39" s="245">
        <f>'Rider Rates'!E48</f>
        <v>45883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3.5317099999999997E-2</v>
      </c>
      <c r="I40" s="103"/>
      <c r="J40" s="103">
        <f>SUM(G40:I40)</f>
        <v>3.5317099999999997E-2</v>
      </c>
      <c r="K40" s="104" t="s">
        <v>42</v>
      </c>
      <c r="L40" s="105"/>
      <c r="M40" s="105">
        <f>ROUND(D40*H40,2)</f>
        <v>0</v>
      </c>
      <c r="N40" s="205"/>
      <c r="O40" s="105">
        <f t="shared" si="2"/>
        <v>0</v>
      </c>
      <c r="P40" s="245">
        <f>'Rider Rates'!$D$55</f>
        <v>45747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1.9512100000000001E-2</v>
      </c>
      <c r="J43" s="120">
        <f>SUM(G43:I43)</f>
        <v>1.9512100000000001E-2</v>
      </c>
      <c r="K43" s="104"/>
      <c r="L43" s="105"/>
      <c r="M43" s="105"/>
      <c r="N43" s="105">
        <f>ROUND(D43*I43,2)</f>
        <v>0.2</v>
      </c>
      <c r="O43" s="105">
        <f t="shared" si="2"/>
        <v>0.2</v>
      </c>
      <c r="P43" s="245">
        <f>'Rider Rates'!$D$85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2.35</v>
      </c>
      <c r="J45" s="196">
        <f>SUM(G45:I45)</f>
        <v>2.35</v>
      </c>
      <c r="K45" s="104"/>
      <c r="L45" s="105"/>
      <c r="M45" s="105"/>
      <c r="N45" s="105">
        <f>I45</f>
        <v>2.35</v>
      </c>
      <c r="O45" s="250">
        <f>SUM(L45:N45)</f>
        <v>2.35</v>
      </c>
      <c r="P45" s="245">
        <f>'Rider Rates'!$D$90</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0.24516379999999999</v>
      </c>
      <c r="J46" s="238">
        <f t="shared" si="0"/>
        <v>0.24516379999999999</v>
      </c>
      <c r="K46" s="104"/>
      <c r="L46" s="105"/>
      <c r="M46" s="105"/>
      <c r="N46" s="105">
        <f>ROUND(D46*I46,2)</f>
        <v>2.4500000000000002</v>
      </c>
      <c r="O46" s="105">
        <f t="shared" si="2"/>
        <v>2.4500000000000002</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Rates'!$B$124</f>
        <v>0</v>
      </c>
      <c r="J49" s="263">
        <f t="shared" si="5"/>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6.64</v>
      </c>
      <c r="O53" s="169">
        <f t="shared" si="7"/>
        <v>6.64</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16.64</v>
      </c>
      <c r="O55" s="187">
        <f>O27+O53</f>
        <v>16.64</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16.64</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78"/>
    </row>
    <row r="75" spans="1:221" x14ac:dyDescent="0.2">
      <c r="A75" s="478"/>
    </row>
    <row r="76" spans="1:221" x14ac:dyDescent="0.2">
      <c r="A76" s="478"/>
    </row>
    <row r="77" spans="1:221" x14ac:dyDescent="0.2">
      <c r="A77" s="478"/>
    </row>
    <row r="78" spans="1:221" x14ac:dyDescent="0.2">
      <c r="A78" s="478"/>
    </row>
    <row r="79" spans="1:221" x14ac:dyDescent="0.2">
      <c r="A79" s="478"/>
    </row>
    <row r="80" spans="1:221"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c r="Q1" s="203"/>
    </row>
    <row r="2" spans="1:30" ht="20.25" x14ac:dyDescent="0.3">
      <c r="A2" s="496" t="s">
        <v>267</v>
      </c>
      <c r="B2" s="496"/>
      <c r="C2" s="496"/>
      <c r="D2" s="496"/>
      <c r="E2" s="496"/>
      <c r="F2" s="496"/>
      <c r="G2" s="496"/>
      <c r="H2" s="496"/>
      <c r="I2" s="496"/>
      <c r="J2" s="496"/>
      <c r="K2" s="496"/>
      <c r="L2" s="496"/>
      <c r="M2" s="496"/>
      <c r="N2" s="496"/>
      <c r="O2" s="496"/>
      <c r="P2" s="496"/>
      <c r="Q2" s="197"/>
    </row>
    <row r="3" spans="1:30" ht="18" x14ac:dyDescent="0.25">
      <c r="A3" s="481" t="s">
        <v>95</v>
      </c>
      <c r="B3" s="481"/>
      <c r="C3" s="481"/>
      <c r="D3" s="481"/>
      <c r="E3" s="481"/>
      <c r="F3" s="481"/>
      <c r="G3" s="481"/>
      <c r="H3" s="481"/>
      <c r="I3" s="481"/>
      <c r="J3" s="481"/>
      <c r="K3" s="481"/>
      <c r="L3" s="481"/>
      <c r="M3" s="481"/>
      <c r="N3" s="481"/>
      <c r="O3" s="481"/>
      <c r="P3" s="481"/>
      <c r="Q3" s="198"/>
    </row>
    <row r="4" spans="1:30" ht="15.75" x14ac:dyDescent="0.25">
      <c r="A4" s="481"/>
      <c r="B4" s="481"/>
      <c r="C4" s="481"/>
      <c r="D4" s="481"/>
      <c r="E4" s="481"/>
      <c r="F4" s="481"/>
      <c r="G4" s="481"/>
      <c r="H4" s="481"/>
      <c r="I4" s="481"/>
      <c r="J4" s="481"/>
      <c r="K4" s="481"/>
      <c r="L4" s="481"/>
      <c r="M4" s="481"/>
      <c r="N4" s="481"/>
      <c r="O4" s="481"/>
      <c r="P4" s="481"/>
      <c r="Q4" s="199"/>
    </row>
    <row r="5" spans="1:30" x14ac:dyDescent="0.2">
      <c r="A5" s="76">
        <f ca="1">TODAY()</f>
        <v>45884</v>
      </c>
      <c r="B5" s="488" t="s">
        <v>293</v>
      </c>
      <c r="C5" s="488"/>
      <c r="D5" s="488"/>
      <c r="E5" s="488"/>
      <c r="F5" s="488"/>
      <c r="G5" s="488"/>
      <c r="H5" s="488"/>
      <c r="I5" s="488"/>
      <c r="J5" s="488"/>
      <c r="K5" s="488"/>
      <c r="L5" s="488"/>
      <c r="M5" s="488"/>
      <c r="N5" s="488"/>
      <c r="O5" s="488"/>
    </row>
    <row r="6" spans="1:30" x14ac:dyDescent="0.2">
      <c r="A6" s="479" t="s">
        <v>15</v>
      </c>
      <c r="B6" s="479"/>
      <c r="C6" s="479"/>
      <c r="D6" s="479"/>
      <c r="E6" s="479"/>
      <c r="F6" s="479"/>
      <c r="G6" s="479"/>
      <c r="H6" s="479"/>
      <c r="I6" s="479"/>
      <c r="J6" s="479"/>
      <c r="K6" s="479"/>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9</v>
      </c>
      <c r="C10" s="194" t="str">
        <f>LOOKUP(B10,S11:AD11,S12:AD12)</f>
        <v>September</v>
      </c>
      <c r="D10" s="133">
        <f>'Customer Info'!C9</f>
        <v>2025</v>
      </c>
    </row>
    <row r="11" spans="1:30" x14ac:dyDescent="0.2">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0" t="s">
        <v>68</v>
      </c>
      <c r="H17" s="491"/>
      <c r="I17" s="491"/>
      <c r="J17" s="492"/>
      <c r="K17" s="22"/>
      <c r="L17" s="493" t="s">
        <v>69</v>
      </c>
      <c r="M17" s="493"/>
      <c r="N17" s="493"/>
      <c r="O17" s="493"/>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0</v>
      </c>
      <c r="J33" s="103">
        <f>SUM(G33:I33)</f>
        <v>0</v>
      </c>
      <c r="K33" s="104" t="s">
        <v>42</v>
      </c>
      <c r="L33" s="105"/>
      <c r="M33" s="105"/>
      <c r="N33" s="105">
        <f>J33</f>
        <v>0</v>
      </c>
      <c r="O33" s="105">
        <f>SUM(L33:N33)</f>
        <v>0</v>
      </c>
      <c r="P33" s="245">
        <f>'Rider Rates'!E48</f>
        <v>45883</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3.5317099999999997E-2</v>
      </c>
      <c r="I34" s="103"/>
      <c r="J34" s="103">
        <f>SUM(G34:I34)</f>
        <v>3.5317099999999997E-2</v>
      </c>
      <c r="K34" s="104" t="s">
        <v>42</v>
      </c>
      <c r="L34" s="105"/>
      <c r="M34" s="105">
        <f>ROUND(D34*H34,2)</f>
        <v>0</v>
      </c>
      <c r="N34" s="205"/>
      <c r="O34" s="105">
        <f t="shared" si="2"/>
        <v>0</v>
      </c>
      <c r="P34" s="245">
        <f>'Rider Rates'!$D$55</f>
        <v>45747</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1.9512100000000001E-2</v>
      </c>
      <c r="J37" s="120">
        <f t="shared" si="0"/>
        <v>1.9512100000000001E-2</v>
      </c>
      <c r="K37" s="104"/>
      <c r="L37" s="105"/>
      <c r="M37" s="105"/>
      <c r="N37" s="105">
        <f>ROUND(D37*I37,2)</f>
        <v>0.2</v>
      </c>
      <c r="O37" s="105">
        <f>SUM(L37:N37)</f>
        <v>0.2</v>
      </c>
      <c r="P37" s="245">
        <f>'Rider Rates'!$D$85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2.35</v>
      </c>
      <c r="J39" s="196">
        <f t="shared" si="0"/>
        <v>2.35</v>
      </c>
      <c r="K39" s="104"/>
      <c r="L39" s="105"/>
      <c r="M39" s="105"/>
      <c r="N39" s="105">
        <f>I39</f>
        <v>2.35</v>
      </c>
      <c r="O39" s="105">
        <f>SUM(L39:N39)</f>
        <v>2.35</v>
      </c>
      <c r="P39" s="245">
        <f>'Rider Rates'!$D$90</f>
        <v>45838</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0.24516379999999999</v>
      </c>
      <c r="J40" s="120">
        <f t="shared" si="0"/>
        <v>0.24516379999999999</v>
      </c>
      <c r="K40" s="104"/>
      <c r="L40" s="105"/>
      <c r="M40" s="105"/>
      <c r="N40" s="105">
        <f>ROUND(D40*I40,2)</f>
        <v>2.4500000000000002</v>
      </c>
      <c r="O40" s="105">
        <f t="shared" ref="O40:O43" si="4">SUM(L40:N40)</f>
        <v>2.4500000000000002</v>
      </c>
      <c r="P40" s="245">
        <f>'Rider Rates'!$D$105</f>
        <v>45897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Rates'!$B$124</f>
        <v>0</v>
      </c>
      <c r="J43" s="263">
        <f>SUM(G43:I43)</f>
        <v>0</v>
      </c>
      <c r="K43" s="104"/>
      <c r="L43" s="209"/>
      <c r="M43" s="209"/>
      <c r="N43" s="209">
        <f>J43</f>
        <v>0</v>
      </c>
      <c r="O43" s="209">
        <f t="shared" si="4"/>
        <v>0</v>
      </c>
      <c r="P43" s="264">
        <f>'Rider Rates'!$E$124</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6.64</v>
      </c>
      <c r="O47" s="169">
        <f t="shared" si="5"/>
        <v>6.64</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16.64</v>
      </c>
      <c r="O49" s="187">
        <f>O21+O47</f>
        <v>16.64</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16.64</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316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45884</v>
      </c>
      <c r="B6" s="332" t="s">
        <v>317</v>
      </c>
      <c r="C6" s="332"/>
      <c r="D6" s="332"/>
      <c r="E6" s="332"/>
      <c r="F6" s="332"/>
      <c r="G6" s="332"/>
      <c r="H6" s="332"/>
      <c r="I6" s="332"/>
      <c r="J6" s="332"/>
      <c r="K6" s="332"/>
      <c r="L6" s="332"/>
      <c r="M6" s="332"/>
      <c r="N6" s="332"/>
      <c r="O6" s="332"/>
    </row>
    <row r="7" spans="1:30" x14ac:dyDescent="0.2">
      <c r="A7" s="504" t="s">
        <v>15</v>
      </c>
      <c r="B7" s="504"/>
      <c r="C7" s="504"/>
      <c r="D7" s="504"/>
      <c r="E7" s="504"/>
      <c r="F7" s="504"/>
      <c r="G7" s="504"/>
      <c r="H7" s="504"/>
      <c r="I7" s="504"/>
      <c r="J7" s="504"/>
      <c r="K7" s="504"/>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6.64</v>
      </c>
      <c r="O55" s="412">
        <f t="shared" si="5"/>
        <v>6.64</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16.64</v>
      </c>
      <c r="O57" s="417">
        <f>O24+O55</f>
        <v>16.64</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16.64</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269</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45884</v>
      </c>
      <c r="B6" s="210" t="s">
        <v>268</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2"/>
        <v>0</v>
      </c>
      <c r="P35" s="245">
        <f>'Rider Rates'!E49</f>
        <v>45883</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2"/>
        <v>0</v>
      </c>
      <c r="P36" s="245">
        <f>'Rider Rates'!$D$56</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1.9512100000000001E-2</v>
      </c>
      <c r="J39" s="120">
        <f t="shared" si="0"/>
        <v>1.9512100000000001E-2</v>
      </c>
      <c r="K39" s="104"/>
      <c r="L39" s="105"/>
      <c r="M39" s="105"/>
      <c r="N39" s="105">
        <f>ROUND(D39*I39,2)</f>
        <v>0.18</v>
      </c>
      <c r="O39" s="105">
        <f t="shared" si="2"/>
        <v>0.18</v>
      </c>
      <c r="P39" s="245">
        <f>'Rider Rates'!$D$85</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 t="shared" si="2"/>
        <v>19.89</v>
      </c>
      <c r="P41" s="245">
        <f>'Rider Rates'!$D$91</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0.24516379999999999</v>
      </c>
      <c r="J42" s="120">
        <f t="shared" si="0"/>
        <v>0.24516379999999999</v>
      </c>
      <c r="K42" s="104"/>
      <c r="L42" s="105"/>
      <c r="M42" s="105"/>
      <c r="N42" s="105">
        <f>ROUND(D42*I42,2)</f>
        <v>2.2999999999999998</v>
      </c>
      <c r="O42" s="105">
        <f t="shared" si="2"/>
        <v>2.2999999999999998</v>
      </c>
      <c r="P42" s="245">
        <f>'Rider Rates'!$D$105</f>
        <v>45897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Rates'!B125</f>
        <v>0</v>
      </c>
      <c r="J45" s="265">
        <f>SUM(G45:I45)</f>
        <v>0</v>
      </c>
      <c r="K45" s="104" t="s">
        <v>42</v>
      </c>
      <c r="L45" s="266"/>
      <c r="M45" s="266"/>
      <c r="N45" s="266">
        <f>IF(D45*J45&gt;'Rider Rates'!$C$125,'Rider Rates'!$C$125,D45*J45)</f>
        <v>0</v>
      </c>
      <c r="O45" s="266">
        <f>SUM(L45:N45)</f>
        <v>0</v>
      </c>
      <c r="P45" s="264">
        <f>'Rider Rates'!$E$125</f>
        <v>45883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45883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27.84</v>
      </c>
      <c r="O50" s="169">
        <f t="shared" si="3"/>
        <v>27.84</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37.24</v>
      </c>
      <c r="O52" s="187">
        <f>O24+O50</f>
        <v>37.24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37.24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37.24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327">
        <f ca="1">TODAY()</f>
        <v>45884</v>
      </c>
      <c r="B6" s="210" t="s">
        <v>229</v>
      </c>
      <c r="C6" s="327"/>
      <c r="D6" s="327"/>
      <c r="E6" s="327"/>
      <c r="F6" s="327"/>
      <c r="G6" s="327"/>
      <c r="H6" s="327"/>
      <c r="I6" s="327"/>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27.84</v>
      </c>
      <c r="O55" s="169">
        <f t="shared" si="3"/>
        <v>27.84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37.24</v>
      </c>
      <c r="O57" s="187">
        <f>O23+O55</f>
        <v>37.24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37.24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37.24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288</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82">
        <f ca="1">TODAY()</f>
        <v>45884</v>
      </c>
      <c r="B6" s="99" t="s">
        <v>290</v>
      </c>
      <c r="C6" s="282"/>
      <c r="D6" s="282"/>
      <c r="E6" s="282"/>
      <c r="F6" s="282"/>
      <c r="G6" s="282"/>
      <c r="H6" s="282"/>
      <c r="I6" s="282"/>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27.84</v>
      </c>
      <c r="O56" s="169">
        <f t="shared" si="3"/>
        <v>27.84</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37.24</v>
      </c>
      <c r="O58" s="98">
        <f>O30+O56</f>
        <v>37.24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37.24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37.24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activeCell="N77" sqref="N7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116</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45884</v>
      </c>
      <c r="B6" s="488" t="s">
        <v>235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9</v>
      </c>
      <c r="C11" s="194" t="str">
        <f>LOOKUP($B$11,$S$11:$AD$11,S12:AD12)</f>
        <v>September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3"/>
        <v>0</v>
      </c>
      <c r="P41" s="245">
        <f>'Rider Rates'!$D$45</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0</v>
      </c>
      <c r="J42" s="237">
        <f>SUM(G42:I42)</f>
        <v>0</v>
      </c>
      <c r="K42" s="104"/>
      <c r="L42" s="105"/>
      <c r="M42" s="105"/>
      <c r="N42" s="105">
        <f>J42</f>
        <v>0</v>
      </c>
      <c r="O42" s="105">
        <f>SUM(L42:N42)</f>
        <v>0</v>
      </c>
      <c r="P42" s="245">
        <f>'Rider Rates'!E48</f>
        <v>45883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3.5317099999999997E-2</v>
      </c>
      <c r="I43" s="103"/>
      <c r="J43" s="103">
        <f>SUM(G43:I43)</f>
        <v>3.5317099999999997E-2</v>
      </c>
      <c r="K43" s="104" t="s">
        <v>42</v>
      </c>
      <c r="L43" s="105"/>
      <c r="M43" s="105">
        <f>ROUND(D43*H43,2)</f>
        <v>0</v>
      </c>
      <c r="N43" s="205"/>
      <c r="O43" s="105">
        <f t="shared" si="3"/>
        <v>0</v>
      </c>
      <c r="P43" s="245">
        <f>'Rider Rates'!$D$55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1.9512100000000001E-2</v>
      </c>
      <c r="J46" s="120">
        <f>SUM(G46:I46)</f>
        <v>1.9512100000000001E-2</v>
      </c>
      <c r="K46" s="104"/>
      <c r="L46" s="105"/>
      <c r="M46" s="105"/>
      <c r="N46" s="105">
        <f>ROUND(D46*I46,2)</f>
        <v>0.2</v>
      </c>
      <c r="O46" s="105">
        <f t="shared" si="2"/>
        <v>0.2</v>
      </c>
      <c r="P46" s="245">
        <f>'Rider Rates'!$D$85</f>
        <v>45747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2.35</v>
      </c>
      <c r="J48" s="196">
        <f>SUM(G48:I48)</f>
        <v>2.35</v>
      </c>
      <c r="K48" s="104"/>
      <c r="L48" s="105"/>
      <c r="M48" s="105"/>
      <c r="N48" s="105">
        <f>I48</f>
        <v>2.35</v>
      </c>
      <c r="O48" s="250">
        <f>SUM(L48:N48)</f>
        <v>2.35</v>
      </c>
      <c r="P48" s="245">
        <f>'Rider Rates'!$D$90</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0.24516379999999999</v>
      </c>
      <c r="J50" s="238">
        <f t="shared" si="0"/>
        <v>0.24516379999999999</v>
      </c>
      <c r="K50" s="104"/>
      <c r="L50" s="105"/>
      <c r="M50" s="105"/>
      <c r="N50" s="105">
        <f>ROUND(D50*I50,2)</f>
        <v>2.4500000000000002</v>
      </c>
      <c r="O50" s="105">
        <f t="shared" si="2"/>
        <v>2.4500000000000002</v>
      </c>
      <c r="P50" s="245">
        <f>'Rider Rates'!$D$105</f>
        <v>45897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Rates'!$B$124</f>
        <v>0</v>
      </c>
      <c r="J54" s="263">
        <f>SUM(G54:I54)</f>
        <v>0</v>
      </c>
      <c r="K54" s="104"/>
      <c r="L54" s="209"/>
      <c r="M54" s="209"/>
      <c r="N54" s="209">
        <f>J54</f>
        <v>0</v>
      </c>
      <c r="O54" s="209">
        <f>SUM(L54:N54)</f>
        <v>0</v>
      </c>
      <c r="P54" s="264">
        <f>'Rider Rates'!E124</f>
        <v>45883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6.64</v>
      </c>
      <c r="O58" s="169">
        <f t="shared" si="6"/>
        <v>6.64</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16.64</v>
      </c>
      <c r="O60" s="187">
        <f>O27+O58</f>
        <v>16.64</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16.64</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78"/>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289</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82">
        <f ca="1">TODAY()</f>
        <v>45884</v>
      </c>
      <c r="B6" s="99" t="s">
        <v>291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70.67</v>
      </c>
      <c r="O56" s="169">
        <f t="shared" si="3"/>
        <v>70.67</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209.17000000000002</v>
      </c>
      <c r="O58" s="98">
        <f>O30+O56</f>
        <v>209.17000000000002</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209.17000000000002</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209.17000000000002</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270</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45884</v>
      </c>
      <c r="B6" s="99" t="s">
        <v>292</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1"/>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19.89</v>
      </c>
      <c r="J46" s="196">
        <f>SUM(G46:I46)</f>
        <v>19.89</v>
      </c>
      <c r="K46" s="104"/>
      <c r="L46" s="105"/>
      <c r="M46" s="105"/>
      <c r="N46" s="105">
        <f>I46</f>
        <v>19.89</v>
      </c>
      <c r="O46" s="105">
        <f>SUM(L46:N46)</f>
        <v>19.89</v>
      </c>
      <c r="P46" s="245">
        <f>'Rider Rates'!$D$91</f>
        <v>45838</v>
      </c>
    </row>
    <row r="47" spans="1:221" x14ac:dyDescent="0.2">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1"/>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 t="shared" si="2"/>
        <v>0</v>
      </c>
      <c r="K50" s="104" t="s">
        <v>42</v>
      </c>
      <c r="L50" s="266"/>
      <c r="M50" s="266"/>
      <c r="N50" s="266">
        <f>IF(D50*J50&gt;'Rider Rates'!$C$125,'Rider Rates'!$C$125,D50*J50)</f>
        <v>0</v>
      </c>
      <c r="O50" s="266">
        <f t="shared" si="3"/>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298.34999999999997</v>
      </c>
      <c r="O55" s="169">
        <f t="shared" si="4"/>
        <v>298.34999999999997</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1123.3499999999999</v>
      </c>
      <c r="O57" s="98">
        <f>O29+O55</f>
        <v>1123.3499999999999</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1123.3499999999999</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1123.3499999999999</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288</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99" t="s">
        <v>290</v>
      </c>
      <c r="C6" s="462"/>
      <c r="D6" s="462"/>
      <c r="E6" s="462"/>
      <c r="F6" s="462"/>
      <c r="G6" s="462"/>
      <c r="H6" s="462"/>
      <c r="I6" s="462"/>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 OAD'!C20,1),ROUND('Customer Info'!$B$19*'GS DCT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 OAD'!C20,'Customer Info'!$B$19*'GS DCT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27.84</v>
      </c>
      <c r="O56" s="169">
        <f t="shared" si="3"/>
        <v>27.84</v>
      </c>
      <c r="P56" s="184"/>
    </row>
    <row r="57" spans="1:221" x14ac:dyDescent="0.2">
      <c r="A57" s="37"/>
      <c r="D57" s="1"/>
      <c r="E57" s="35"/>
      <c r="F57" s="4"/>
      <c r="G57" s="42"/>
      <c r="H57" s="42"/>
      <c r="I57" s="42"/>
      <c r="J57" s="42"/>
      <c r="K57" s="36"/>
      <c r="L57" s="36"/>
      <c r="M57" s="36"/>
      <c r="N57" s="36"/>
      <c r="O57" s="34"/>
      <c r="P57" s="36"/>
    </row>
    <row r="58" spans="1:221" x14ac:dyDescent="0.2">
      <c r="A58" s="464" t="s">
        <v>72</v>
      </c>
      <c r="B58" s="92"/>
      <c r="C58" s="92"/>
      <c r="D58" s="92"/>
      <c r="E58" s="92"/>
      <c r="F58" s="92"/>
      <c r="G58" s="92"/>
      <c r="H58" s="92"/>
      <c r="I58" s="92"/>
      <c r="J58" s="92"/>
      <c r="K58" s="92"/>
      <c r="L58" s="98">
        <f>L30+L56</f>
        <v>0</v>
      </c>
      <c r="M58" s="98">
        <f>M30+M56</f>
        <v>0</v>
      </c>
      <c r="N58" s="98">
        <f>N30+N56</f>
        <v>37.24</v>
      </c>
      <c r="O58" s="98">
        <f>O30+O56</f>
        <v>37.24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37.24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37.24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DM2sAzDiOXNih5UAkPUALEyB6bollaJrO1RI4iLL4XjIyxLNGeR1tZ4TGgIk+oDXMM6mv8tHTw/17cJf5Ra6fQ==" saltValue="3YD1cbUaUoo63oasEH2BI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289</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99" t="s">
        <v>291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 OAD'!C20,'Customer Info'!$B$19*'GS DCT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70.67</v>
      </c>
      <c r="O56" s="169">
        <f t="shared" si="3"/>
        <v>70.67</v>
      </c>
      <c r="P56" s="184"/>
    </row>
    <row r="57" spans="1:221" x14ac:dyDescent="0.2">
      <c r="A57" s="37"/>
      <c r="D57" s="1"/>
      <c r="E57" s="35"/>
      <c r="F57" s="4"/>
      <c r="G57" s="42"/>
      <c r="H57" s="42"/>
      <c r="I57" s="42"/>
      <c r="J57" s="42"/>
      <c r="K57" s="36"/>
      <c r="L57" s="36"/>
      <c r="M57" s="36"/>
      <c r="N57" s="36"/>
      <c r="O57" s="34"/>
      <c r="P57" s="36"/>
    </row>
    <row r="58" spans="1:221" x14ac:dyDescent="0.2">
      <c r="A58" s="464" t="s">
        <v>72</v>
      </c>
      <c r="B58" s="92"/>
      <c r="C58" s="92"/>
      <c r="D58" s="92"/>
      <c r="E58" s="92"/>
      <c r="F58" s="92"/>
      <c r="G58" s="92"/>
      <c r="H58" s="92"/>
      <c r="I58" s="92"/>
      <c r="J58" s="92"/>
      <c r="K58" s="92"/>
      <c r="L58" s="98">
        <f>L30+L56</f>
        <v>0</v>
      </c>
      <c r="M58" s="98">
        <f>M30+M56</f>
        <v>0</v>
      </c>
      <c r="N58" s="98">
        <f>N30+N56</f>
        <v>209.17000000000002</v>
      </c>
      <c r="O58" s="98">
        <f>O30+O56</f>
        <v>209.17000000000002</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209.17000000000002</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209.17000000000002</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e+5kETm0fUkg10RdMraA0iymFLQ0OWVGxnlo48rFtK2RMWNGND+MoptCwXInSql9SKz7ssBsDbktZa+oZWg9iw==" saltValue="n8fjoE2dPWr/GxsEQlAkA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270</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462">
        <f ca="1">TODAY()</f>
        <v>45884</v>
      </c>
      <c r="B6" s="99" t="s">
        <v>292</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463" t="s">
        <v>65</v>
      </c>
      <c r="M24" s="463" t="s">
        <v>66</v>
      </c>
      <c r="N24" s="463"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ROUND(MAX(D15,D16,IF('Customer Info'!B14&lt;25001,0,IF('Customer Info'!B14&lt;75001,15000+(('Customer Info'!B14-25000)*0.85),IF('Customer Info'!B14&lt;75000,0,IF(((57500+('Customer Info'!B14-75000))/'Customer Info'!B14)&gt;85%,'Customer Info'!B14*85%,57500+('Customer Info'!B14-75000))))),('Customer Info'!B16)*0.85),1)</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7"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ROUND(MAX(D15,IF('Customer Info'!B14&lt;25001,0,IF('Customer Info'!B14&lt;75001,15000+(('Customer Info'!B14-25000)*0.85),IF('Customer Info'!B14&lt;75000,0,IF(((57500+('Customer Info'!B14-75000))/'Customer Info'!B14)&gt;85%,'Customer Info'!B14*85%,575000+('Customer Info'!B14-75000))))),('Customer Info'!B16)*0.85),1)</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si="0"/>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0"/>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0"/>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19.89</v>
      </c>
      <c r="J46" s="196">
        <f>SUM(G46:I46)</f>
        <v>19.89</v>
      </c>
      <c r="K46" s="104"/>
      <c r="L46" s="105"/>
      <c r="M46" s="105"/>
      <c r="N46" s="105">
        <f>I46</f>
        <v>19.89</v>
      </c>
      <c r="O46" s="105">
        <f>SUM(L46:N46)</f>
        <v>19.89</v>
      </c>
      <c r="P46" s="245">
        <f>'Rider Rates'!$D$91</f>
        <v>45838</v>
      </c>
    </row>
    <row r="47" spans="1:221" x14ac:dyDescent="0.2">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0"/>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1">SUM(G48:I48)</f>
        <v>4.84</v>
      </c>
      <c r="K48" s="104"/>
      <c r="L48" s="105"/>
      <c r="M48" s="105"/>
      <c r="N48" s="260">
        <f>I48</f>
        <v>4.84</v>
      </c>
      <c r="O48" s="105">
        <f t="shared" ref="O48:O51" si="2">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1"/>
        <v>0</v>
      </c>
      <c r="K49" s="104" t="s">
        <v>42</v>
      </c>
      <c r="L49" s="105"/>
      <c r="M49" s="105"/>
      <c r="N49" s="105">
        <f>D49*I49</f>
        <v>0</v>
      </c>
      <c r="O49" s="105">
        <f t="shared" si="2"/>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 t="shared" si="1"/>
        <v>0</v>
      </c>
      <c r="K50" s="104" t="s">
        <v>42</v>
      </c>
      <c r="L50" s="266"/>
      <c r="M50" s="266"/>
      <c r="N50" s="266">
        <f>IF(D50*J50&gt;'Rider Rates'!$C$125,'Rider Rates'!$C$125,D50*J50)</f>
        <v>0</v>
      </c>
      <c r="O50" s="266">
        <f t="shared" si="2"/>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1"/>
        <v>0</v>
      </c>
      <c r="K51" s="104" t="s">
        <v>42</v>
      </c>
      <c r="L51" s="266"/>
      <c r="M51" s="266"/>
      <c r="N51" s="266">
        <f>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1"/>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1"/>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3">SUM(M33:M54)</f>
        <v>0</v>
      </c>
      <c r="N55" s="169">
        <f t="shared" si="3"/>
        <v>298.34999999999997</v>
      </c>
      <c r="O55" s="169">
        <f t="shared" si="3"/>
        <v>298.34999999999997</v>
      </c>
      <c r="P55" s="184"/>
    </row>
    <row r="56" spans="1:221" x14ac:dyDescent="0.2">
      <c r="A56" s="37"/>
      <c r="D56" s="1"/>
      <c r="E56" s="35"/>
      <c r="F56" s="4"/>
      <c r="G56" s="42"/>
      <c r="H56" s="42"/>
      <c r="I56" s="42"/>
      <c r="J56" s="42"/>
      <c r="K56" s="36"/>
      <c r="L56" s="36"/>
      <c r="M56" s="36"/>
      <c r="N56" s="36"/>
      <c r="O56" s="34"/>
      <c r="P56" s="36"/>
    </row>
    <row r="57" spans="1:221" x14ac:dyDescent="0.2">
      <c r="A57" s="464" t="s">
        <v>72</v>
      </c>
      <c r="B57" s="92"/>
      <c r="C57" s="92"/>
      <c r="D57" s="92"/>
      <c r="E57" s="92"/>
      <c r="F57" s="92"/>
      <c r="G57" s="92"/>
      <c r="H57" s="92"/>
      <c r="I57" s="92"/>
      <c r="J57" s="92"/>
      <c r="K57" s="92"/>
      <c r="L57" s="98">
        <f>L29+L55</f>
        <v>0</v>
      </c>
      <c r="M57" s="98">
        <f>M29+M55</f>
        <v>0</v>
      </c>
      <c r="N57" s="98">
        <f>N29+N55</f>
        <v>1123.3499999999999</v>
      </c>
      <c r="O57" s="98">
        <f>O29+O55</f>
        <v>1123.3499999999999</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1123.3499999999999</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1123.3499999999999</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FnYkH4A5+rG5k871FXGQP/DLsCgWmOkOqchJFNt5poGLnQeAarPbT+kPh9FE2DOvjQA6HGOeu6GgZBM2kp0INA==" saltValue="sDeNjeSGAi4T5NqU8Mlj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323</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324</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27.84</v>
      </c>
      <c r="O55" s="412">
        <f t="shared" si="3"/>
        <v>27.84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37.24</v>
      </c>
      <c r="O57" s="417">
        <f>O23+O55</f>
        <v>37.24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37.24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37.24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327</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325</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70.67</v>
      </c>
      <c r="O55" s="412">
        <f t="shared" si="4"/>
        <v>70.67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209.17000000000002</v>
      </c>
      <c r="O57" s="417">
        <f>O23+O55</f>
        <v>209.17000000000002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209.17000000000002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209.17000000000002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45884</v>
      </c>
      <c r="B6" s="384" t="s">
        <v>328</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298.34999999999997</v>
      </c>
      <c r="O55" s="412">
        <f t="shared" si="4"/>
        <v>298.34999999999997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1123.3499999999999</v>
      </c>
      <c r="O57" s="417">
        <f>O23+O55</f>
        <v>1123.3499999999999</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1123.3499999999999</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1123.3499999999999</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topLeftCell="A85" workbookViewId="0">
      <selection activeCell="D106" sqref="D106"/>
    </sheetView>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10"/>
      <c r="C14" s="511"/>
      <c r="D14" s="511"/>
      <c r="G14" s="275"/>
      <c r="H14" s="512"/>
      <c r="I14" s="512"/>
      <c r="J14" s="512"/>
    </row>
    <row r="15" spans="1:10" x14ac:dyDescent="0.2">
      <c r="A15" s="273" t="s">
        <v>278</v>
      </c>
      <c r="B15" s="270">
        <v>0</v>
      </c>
      <c r="C15" s="270"/>
      <c r="D15" s="271">
        <v>45505</v>
      </c>
      <c r="G15" s="273"/>
      <c r="H15" s="270"/>
      <c r="I15" s="270"/>
      <c r="J15" s="271"/>
    </row>
    <row r="16" spans="1:10" x14ac:dyDescent="0.2">
      <c r="A16" s="272" t="s">
        <v>279</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458">
        <v>7.6880000000000004E-2</v>
      </c>
      <c r="C21" s="458">
        <v>7.6880000000000004E-2</v>
      </c>
      <c r="D21" s="315">
        <v>45809</v>
      </c>
    </row>
    <row r="22" spans="1:6" x14ac:dyDescent="0.2">
      <c r="A22" s="288" t="s">
        <v>297</v>
      </c>
      <c r="B22" s="458">
        <v>7.6880000000000004E-2</v>
      </c>
      <c r="C22" s="458">
        <v>7.6880000000000004E-2</v>
      </c>
      <c r="D22" s="315">
        <v>45809</v>
      </c>
    </row>
    <row r="23" spans="1:6" x14ac:dyDescent="0.2">
      <c r="A23" s="227" t="s">
        <v>180</v>
      </c>
      <c r="B23" s="458">
        <v>7.6880000000000004E-2</v>
      </c>
      <c r="C23" s="458">
        <v>7.6880000000000004E-2</v>
      </c>
      <c r="D23" s="315">
        <v>45809</v>
      </c>
    </row>
    <row r="24" spans="1:6" x14ac:dyDescent="0.2">
      <c r="A24" s="227" t="s">
        <v>181</v>
      </c>
      <c r="B24" s="459">
        <v>7.4289999999999995E-2</v>
      </c>
      <c r="C24" s="459">
        <v>7.4289999999999995E-2</v>
      </c>
      <c r="D24" s="315">
        <v>45809</v>
      </c>
    </row>
    <row r="25" spans="1:6" x14ac:dyDescent="0.2">
      <c r="A25" s="227" t="s">
        <v>182</v>
      </c>
      <c r="B25" s="459">
        <v>7.2950000000000001E-2</v>
      </c>
      <c r="C25" s="459">
        <v>7.2950000000000001E-2</v>
      </c>
      <c r="D25" s="315">
        <v>45809</v>
      </c>
    </row>
    <row r="26" spans="1:6" x14ac:dyDescent="0.2">
      <c r="A26" s="145"/>
      <c r="B26" s="270"/>
      <c r="C26" s="270"/>
      <c r="D26" s="271"/>
    </row>
    <row r="27" spans="1:6" x14ac:dyDescent="0.2">
      <c r="A27" s="133" t="s">
        <v>160</v>
      </c>
      <c r="B27" s="310" t="s">
        <v>166</v>
      </c>
      <c r="C27" s="310" t="s">
        <v>167</v>
      </c>
      <c r="D27" s="271"/>
    </row>
    <row r="28" spans="1:6" x14ac:dyDescent="0.2">
      <c r="A28" s="227" t="s">
        <v>188</v>
      </c>
      <c r="B28" s="459">
        <v>2.298E-2</v>
      </c>
      <c r="C28" s="307"/>
      <c r="D28" s="315">
        <v>45809</v>
      </c>
    </row>
    <row r="29" spans="1:6" x14ac:dyDescent="0.2">
      <c r="A29" s="145" t="s">
        <v>171</v>
      </c>
      <c r="B29" s="270">
        <v>4.7587499999999998E-2</v>
      </c>
      <c r="C29" s="270"/>
      <c r="D29" s="315">
        <v>45809</v>
      </c>
    </row>
    <row r="30" spans="1:6" x14ac:dyDescent="0.2">
      <c r="A30" s="145" t="s">
        <v>170</v>
      </c>
      <c r="B30" s="270">
        <v>1.3109600000000001E-2</v>
      </c>
      <c r="C30" s="307"/>
      <c r="D30" s="315">
        <v>45809</v>
      </c>
    </row>
    <row r="31" spans="1:6" x14ac:dyDescent="0.2">
      <c r="A31" s="145" t="s">
        <v>223</v>
      </c>
      <c r="B31" s="270">
        <v>0.19200049999999999</v>
      </c>
      <c r="C31" s="307"/>
      <c r="D31" s="315">
        <v>45809</v>
      </c>
    </row>
    <row r="32" spans="1:6" x14ac:dyDescent="0.2">
      <c r="A32" s="145" t="s">
        <v>224</v>
      </c>
      <c r="B32" s="270">
        <v>0</v>
      </c>
      <c r="C32" s="307"/>
      <c r="D32" s="315">
        <v>45809</v>
      </c>
    </row>
    <row r="33" spans="1:6" x14ac:dyDescent="0.2">
      <c r="A33" s="145" t="s">
        <v>143</v>
      </c>
      <c r="B33" s="270">
        <v>1.8849999999999999E-2</v>
      </c>
      <c r="C33" s="270"/>
      <c r="D33" s="315">
        <v>45809</v>
      </c>
    </row>
    <row r="34" spans="1:6" x14ac:dyDescent="0.2">
      <c r="A34" s="227" t="s">
        <v>180</v>
      </c>
      <c r="B34" s="270">
        <v>1.8180000000000002E-2</v>
      </c>
      <c r="C34" s="307"/>
      <c r="D34" s="315">
        <v>45809</v>
      </c>
    </row>
    <row r="35" spans="1:6" x14ac:dyDescent="0.2">
      <c r="A35" s="227" t="s">
        <v>228</v>
      </c>
      <c r="B35" s="270">
        <v>0.15807350000000001</v>
      </c>
      <c r="C35" s="307"/>
      <c r="D35" s="315">
        <v>45809</v>
      </c>
    </row>
    <row r="36" spans="1:6" x14ac:dyDescent="0.2">
      <c r="A36" s="227" t="s">
        <v>227</v>
      </c>
      <c r="B36" s="270">
        <v>0</v>
      </c>
      <c r="C36" s="307"/>
      <c r="D36" s="315">
        <v>45809</v>
      </c>
    </row>
    <row r="37" spans="1:6" x14ac:dyDescent="0.2">
      <c r="A37" s="227" t="s">
        <v>181</v>
      </c>
      <c r="B37" s="307">
        <v>1.3849999999999999E-2</v>
      </c>
      <c r="D37" s="315">
        <v>45809</v>
      </c>
    </row>
    <row r="38" spans="1:6" x14ac:dyDescent="0.2">
      <c r="A38" s="227" t="s">
        <v>182</v>
      </c>
      <c r="B38" s="307">
        <v>1.6299999999999999E-2</v>
      </c>
      <c r="D38" s="315">
        <v>45809</v>
      </c>
    </row>
    <row r="39" spans="1:6" x14ac:dyDescent="0.2">
      <c r="A39" s="288" t="s">
        <v>294</v>
      </c>
      <c r="B39" s="270">
        <v>3.0884399999999999E-2</v>
      </c>
      <c r="D39" s="315">
        <v>45809</v>
      </c>
    </row>
    <row r="40" spans="1:6" x14ac:dyDescent="0.2">
      <c r="A40" s="288" t="s">
        <v>295</v>
      </c>
      <c r="B40" s="307">
        <v>1.06385E-2</v>
      </c>
      <c r="D40" s="315">
        <v>45809</v>
      </c>
    </row>
    <row r="41" spans="1:6" x14ac:dyDescent="0.2">
      <c r="A41" s="288" t="s">
        <v>334</v>
      </c>
      <c r="B41" s="307">
        <v>2.10674E-2</v>
      </c>
      <c r="C41" s="460">
        <v>9.0900000000000009E-3</v>
      </c>
      <c r="D41" s="315">
        <v>45809</v>
      </c>
    </row>
    <row r="42" spans="1:6" x14ac:dyDescent="0.2">
      <c r="A42" s="288" t="s">
        <v>335</v>
      </c>
      <c r="B42" s="307">
        <v>1.6396899999999999E-2</v>
      </c>
      <c r="C42" s="460">
        <v>6.9249999999999997E-3</v>
      </c>
      <c r="D42" s="315">
        <v>45809</v>
      </c>
    </row>
    <row r="43" spans="1:6" x14ac:dyDescent="0.2">
      <c r="A43" s="288" t="s">
        <v>336</v>
      </c>
      <c r="B43" s="307">
        <v>1.9659699999999999E-2</v>
      </c>
      <c r="C43" s="460">
        <v>8.1499999999999993E-3</v>
      </c>
      <c r="D43" s="315">
        <v>45809</v>
      </c>
    </row>
    <row r="44" spans="1:6" x14ac:dyDescent="0.2">
      <c r="A44" s="288"/>
      <c r="B44" s="307"/>
      <c r="D44" s="271"/>
    </row>
    <row r="45" spans="1:6" x14ac:dyDescent="0.2">
      <c r="A45" s="133" t="s">
        <v>183</v>
      </c>
      <c r="B45" s="448">
        <v>1.4672000000000001E-3</v>
      </c>
      <c r="C45" s="18"/>
      <c r="D45" s="326">
        <v>45838</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523">
        <v>0</v>
      </c>
      <c r="C48" s="452">
        <v>0</v>
      </c>
      <c r="D48" s="453">
        <f>SUM(B48:C48)</f>
        <v>0</v>
      </c>
      <c r="E48" s="323">
        <v>45883</v>
      </c>
      <c r="F48" s="276"/>
    </row>
    <row r="49" spans="1:8" x14ac:dyDescent="0.2">
      <c r="A49" s="227" t="s">
        <v>212</v>
      </c>
      <c r="B49" s="524">
        <v>0</v>
      </c>
      <c r="C49" s="449">
        <v>0</v>
      </c>
      <c r="D49" s="450">
        <f>SUM(B49:C49)</f>
        <v>0</v>
      </c>
      <c r="E49" s="323">
        <v>45883</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3.5317099999999997E-2</v>
      </c>
      <c r="C55" s="18"/>
      <c r="D55" s="326">
        <v>45747</v>
      </c>
      <c r="F55" s="311" t="s">
        <v>275</v>
      </c>
      <c r="G55" s="324">
        <v>1.9706999999999999E-2</v>
      </c>
      <c r="H55" s="326">
        <v>45747</v>
      </c>
    </row>
    <row r="56" spans="1:8" x14ac:dyDescent="0.2">
      <c r="A56" s="227" t="s">
        <v>179</v>
      </c>
      <c r="B56" s="454">
        <v>1.9706999999999999E-2</v>
      </c>
      <c r="C56" s="18"/>
      <c r="D56" s="326">
        <v>45747</v>
      </c>
      <c r="F56" s="311" t="s">
        <v>276</v>
      </c>
      <c r="G56" s="324">
        <v>2.7207599999999998E-2</v>
      </c>
      <c r="H56" s="326">
        <v>45747</v>
      </c>
    </row>
    <row r="57" spans="1:8" x14ac:dyDescent="0.2">
      <c r="A57" s="227" t="s">
        <v>180</v>
      </c>
      <c r="B57" s="18">
        <v>4.5750000000000001E-4</v>
      </c>
      <c r="C57" s="18"/>
      <c r="D57" s="326">
        <v>45747</v>
      </c>
    </row>
    <row r="58" spans="1:8" x14ac:dyDescent="0.2">
      <c r="A58" s="227" t="s">
        <v>181</v>
      </c>
      <c r="B58" s="18">
        <v>4.4210000000000001E-4</v>
      </c>
      <c r="C58" s="18"/>
      <c r="D58" s="326">
        <v>45747</v>
      </c>
    </row>
    <row r="59" spans="1:8" x14ac:dyDescent="0.2">
      <c r="A59" s="227" t="s">
        <v>182</v>
      </c>
      <c r="B59" s="18">
        <v>4.3409999999999998E-4</v>
      </c>
      <c r="C59" s="18"/>
      <c r="D59" s="326">
        <v>45747</v>
      </c>
    </row>
    <row r="60" spans="1:8" x14ac:dyDescent="0.2">
      <c r="B60" s="18"/>
    </row>
    <row r="61" spans="1:8" x14ac:dyDescent="0.2">
      <c r="A61" s="133" t="s">
        <v>185</v>
      </c>
      <c r="B61" s="18"/>
    </row>
    <row r="62" spans="1:8" x14ac:dyDescent="0.2">
      <c r="A62" s="227" t="s">
        <v>180</v>
      </c>
      <c r="B62" s="455">
        <v>6.95</v>
      </c>
      <c r="C62" s="18"/>
      <c r="D62" s="326">
        <v>45747</v>
      </c>
    </row>
    <row r="63" spans="1:8" x14ac:dyDescent="0.2">
      <c r="A63" s="227" t="s">
        <v>181</v>
      </c>
      <c r="B63" s="455">
        <v>8.59</v>
      </c>
      <c r="C63" s="18"/>
      <c r="D63" s="326">
        <v>45747</v>
      </c>
    </row>
    <row r="64" spans="1:8" x14ac:dyDescent="0.2">
      <c r="A64" s="227" t="s">
        <v>182</v>
      </c>
      <c r="B64" s="455">
        <v>7.72</v>
      </c>
      <c r="C64" s="18"/>
      <c r="D64" s="326">
        <v>45747</v>
      </c>
    </row>
    <row r="65" spans="1:4" x14ac:dyDescent="0.2">
      <c r="A65" s="145"/>
      <c r="D65" s="271"/>
    </row>
    <row r="66" spans="1:4" x14ac:dyDescent="0.2">
      <c r="A66" s="133" t="s">
        <v>337</v>
      </c>
      <c r="B66" s="456">
        <v>7.3870000000000001E-4</v>
      </c>
      <c r="D66" s="326">
        <v>45747</v>
      </c>
    </row>
    <row r="67" spans="1:4" x14ac:dyDescent="0.2">
      <c r="A67" s="145"/>
      <c r="D67" s="271"/>
    </row>
    <row r="68" spans="1:4" x14ac:dyDescent="0.2">
      <c r="A68" s="133" t="s">
        <v>338</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57">
        <v>1.9512100000000001E-2</v>
      </c>
      <c r="C85" s="325"/>
      <c r="D85" s="326">
        <v>45747</v>
      </c>
    </row>
    <row r="86" spans="1:6" x14ac:dyDescent="0.2">
      <c r="A86" s="145"/>
      <c r="D86" s="271"/>
    </row>
    <row r="87" spans="1:6" x14ac:dyDescent="0.2">
      <c r="A87" s="25" t="s">
        <v>152</v>
      </c>
      <c r="B87" s="314">
        <v>6.6985699999999995E-2</v>
      </c>
      <c r="C87" s="314"/>
      <c r="D87" s="271">
        <v>45167</v>
      </c>
    </row>
    <row r="89" spans="1:6" x14ac:dyDescent="0.2">
      <c r="A89" s="25" t="s">
        <v>315</v>
      </c>
      <c r="D89" s="271"/>
    </row>
    <row r="90" spans="1:6" x14ac:dyDescent="0.2">
      <c r="A90" s="301" t="s">
        <v>153</v>
      </c>
      <c r="B90" s="317">
        <v>2.35</v>
      </c>
      <c r="C90" s="317"/>
      <c r="D90" s="26">
        <v>45838</v>
      </c>
      <c r="E90" s="276"/>
    </row>
    <row r="91" spans="1:6" x14ac:dyDescent="0.2">
      <c r="A91" s="301" t="s">
        <v>154</v>
      </c>
      <c r="B91" s="317">
        <v>19.89</v>
      </c>
      <c r="C91" s="317"/>
      <c r="D91" s="26">
        <v>45838</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525">
        <v>0.24516379999999999</v>
      </c>
      <c r="C105" s="314"/>
      <c r="D105" s="461">
        <v>45897</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20" spans="1:5" x14ac:dyDescent="0.2">
      <c r="A120" s="227" t="s">
        <v>153</v>
      </c>
      <c r="B120" s="451">
        <v>0.97</v>
      </c>
      <c r="C120" s="317"/>
      <c r="D120" s="271">
        <v>45593</v>
      </c>
    </row>
    <row r="121" spans="1:5" x14ac:dyDescent="0.2">
      <c r="A121" s="227" t="s">
        <v>154</v>
      </c>
      <c r="B121" s="451">
        <v>4.84</v>
      </c>
      <c r="C121" s="317"/>
      <c r="D121" s="271">
        <v>45593</v>
      </c>
    </row>
    <row r="123" spans="1:5" x14ac:dyDescent="0.2">
      <c r="A123" s="133" t="s">
        <v>230</v>
      </c>
      <c r="B123" s="318"/>
      <c r="E123" s="271"/>
    </row>
    <row r="124" spans="1:5" x14ac:dyDescent="0.2">
      <c r="A124" s="227" t="s">
        <v>153</v>
      </c>
      <c r="B124" s="317">
        <v>0</v>
      </c>
      <c r="C124" s="271"/>
      <c r="E124" s="315">
        <v>45883</v>
      </c>
    </row>
    <row r="125" spans="1:5" x14ac:dyDescent="0.2">
      <c r="A125" s="145" t="s">
        <v>134</v>
      </c>
      <c r="B125" s="293">
        <v>0</v>
      </c>
      <c r="C125" s="317">
        <v>242</v>
      </c>
      <c r="D125" s="276" t="s">
        <v>231</v>
      </c>
      <c r="E125" s="315">
        <v>45883</v>
      </c>
    </row>
    <row r="126" spans="1:5" x14ac:dyDescent="0.2">
      <c r="A126" s="145" t="s">
        <v>135</v>
      </c>
      <c r="B126" s="293">
        <v>0</v>
      </c>
      <c r="E126" s="315">
        <v>45883</v>
      </c>
    </row>
    <row r="128" spans="1:5" x14ac:dyDescent="0.2">
      <c r="A128" s="133" t="s">
        <v>242</v>
      </c>
    </row>
    <row r="129" spans="1:8" x14ac:dyDescent="0.2">
      <c r="A129" s="227" t="s">
        <v>153</v>
      </c>
      <c r="B129" s="317">
        <v>0</v>
      </c>
      <c r="D129" s="271">
        <v>44531</v>
      </c>
    </row>
    <row r="130" spans="1:8" x14ac:dyDescent="0.2">
      <c r="A130" s="227" t="s">
        <v>179</v>
      </c>
      <c r="B130" s="317">
        <v>0</v>
      </c>
      <c r="D130" s="271">
        <v>44531</v>
      </c>
    </row>
    <row r="131" spans="1:8" x14ac:dyDescent="0.2">
      <c r="A131" s="227" t="s">
        <v>180</v>
      </c>
      <c r="B131" s="317">
        <v>0</v>
      </c>
      <c r="D131" s="271">
        <v>44531</v>
      </c>
    </row>
    <row r="132" spans="1:8" x14ac:dyDescent="0.2">
      <c r="A132" s="227" t="s">
        <v>181</v>
      </c>
      <c r="B132" s="317">
        <v>0</v>
      </c>
      <c r="D132" s="271">
        <v>44531</v>
      </c>
    </row>
    <row r="133" spans="1:8" x14ac:dyDescent="0.2">
      <c r="A133" s="227" t="s">
        <v>182</v>
      </c>
      <c r="B133" s="317">
        <v>0</v>
      </c>
      <c r="D133" s="271">
        <v>44531</v>
      </c>
    </row>
    <row r="135" spans="1:8" x14ac:dyDescent="0.2">
      <c r="A135" s="25" t="s">
        <v>241</v>
      </c>
      <c r="D135" s="271"/>
    </row>
    <row r="136" spans="1:8" x14ac:dyDescent="0.2">
      <c r="A136" s="227" t="s">
        <v>153</v>
      </c>
      <c r="B136" s="317">
        <v>0</v>
      </c>
      <c r="C136" s="317"/>
      <c r="D136" s="271">
        <v>44531</v>
      </c>
    </row>
    <row r="137" spans="1:8" x14ac:dyDescent="0.2">
      <c r="A137" s="227" t="s">
        <v>154</v>
      </c>
      <c r="B137" s="317">
        <v>0</v>
      </c>
      <c r="C137" s="317"/>
      <c r="D137" s="271">
        <v>44531</v>
      </c>
    </row>
    <row r="139" spans="1:8" x14ac:dyDescent="0.2">
      <c r="A139" s="25" t="s">
        <v>243</v>
      </c>
      <c r="D139" s="276" t="s">
        <v>244</v>
      </c>
    </row>
    <row r="141" spans="1:8" x14ac:dyDescent="0.2">
      <c r="A141" s="25" t="s">
        <v>318</v>
      </c>
      <c r="B141" s="445">
        <v>10</v>
      </c>
      <c r="C141" s="446">
        <v>3.7427700000000001E-2</v>
      </c>
      <c r="D141" s="446">
        <v>1.5787499999999999E-2</v>
      </c>
      <c r="E141" s="445"/>
      <c r="F141" s="445">
        <v>0</v>
      </c>
      <c r="G141" s="445">
        <v>0</v>
      </c>
      <c r="H141" s="315">
        <v>45444</v>
      </c>
    </row>
    <row r="143" spans="1:8" x14ac:dyDescent="0.2">
      <c r="A143" s="25" t="s">
        <v>319</v>
      </c>
      <c r="B143" s="447">
        <v>9.4</v>
      </c>
      <c r="C143" s="448">
        <v>2.0634799999999998E-2</v>
      </c>
      <c r="D143" s="445">
        <v>0</v>
      </c>
      <c r="E143" s="445">
        <v>0</v>
      </c>
      <c r="F143" s="445">
        <v>0</v>
      </c>
      <c r="G143" s="447">
        <v>0</v>
      </c>
      <c r="H143" s="315">
        <v>45444</v>
      </c>
    </row>
    <row r="144" spans="1:8" x14ac:dyDescent="0.2">
      <c r="A144" s="25" t="s">
        <v>320</v>
      </c>
      <c r="B144" s="447">
        <v>138.5</v>
      </c>
      <c r="C144" s="448">
        <v>1.3832199999999999E-2</v>
      </c>
      <c r="D144" s="445">
        <v>0</v>
      </c>
      <c r="E144" s="445">
        <v>0</v>
      </c>
      <c r="F144" s="445">
        <v>0</v>
      </c>
      <c r="G144" s="447">
        <v>0</v>
      </c>
      <c r="H144" s="315">
        <v>45444</v>
      </c>
    </row>
    <row r="145" spans="1:8" x14ac:dyDescent="0.2">
      <c r="A145" s="25" t="s">
        <v>321</v>
      </c>
      <c r="B145" s="447">
        <v>825</v>
      </c>
      <c r="C145" s="448">
        <v>5.9799999999999997E-5</v>
      </c>
      <c r="D145" s="445">
        <v>0</v>
      </c>
      <c r="E145" s="445">
        <v>0</v>
      </c>
      <c r="F145" s="445">
        <v>0</v>
      </c>
      <c r="G145" s="447">
        <v>0</v>
      </c>
      <c r="H145" s="315">
        <v>45444</v>
      </c>
    </row>
    <row r="146" spans="1:8" x14ac:dyDescent="0.2">
      <c r="A146" s="25" t="s">
        <v>322</v>
      </c>
      <c r="B146" s="447">
        <v>3600</v>
      </c>
      <c r="C146" s="448">
        <v>5.9799999999999997E-5</v>
      </c>
      <c r="D146" s="445">
        <v>0</v>
      </c>
      <c r="E146" s="445">
        <v>0</v>
      </c>
      <c r="F146" s="445">
        <v>0</v>
      </c>
      <c r="G146" s="447">
        <v>0</v>
      </c>
      <c r="H146" s="315">
        <v>45444</v>
      </c>
    </row>
  </sheetData>
  <sheetProtection algorithmName="SHA-512" hashValue="YLPOYx8N/LOCvVUSTny0AHWQzRi2dWLUN1sJJvLjHpGtEjKwB4fhAYhLDQ7Yd5XyEr+t2thqq4B4oEE7qQO8Vg==" saltValue="2sQHG+7U9DxSfJCmRutFi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19" t="s">
        <v>36</v>
      </c>
      <c r="B2" s="519"/>
      <c r="C2" s="519"/>
      <c r="D2" s="519"/>
      <c r="E2" s="519"/>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4">
        <v>2001</v>
      </c>
      <c r="C5" s="68">
        <v>7.7130000000000005E-4</v>
      </c>
      <c r="D5" s="67" t="s">
        <v>60</v>
      </c>
      <c r="E5" s="520" t="b">
        <v>1</v>
      </c>
      <c r="G5" s="56"/>
    </row>
    <row r="6" spans="1:7" x14ac:dyDescent="0.2">
      <c r="A6" s="66" t="s">
        <v>62</v>
      </c>
      <c r="B6" s="516"/>
      <c r="C6" s="68">
        <v>1.83E-4</v>
      </c>
      <c r="D6" s="67" t="s">
        <v>60</v>
      </c>
      <c r="E6" s="522"/>
      <c r="G6" s="56"/>
    </row>
    <row r="7" spans="1:7" x14ac:dyDescent="0.2">
      <c r="A7" s="10" t="s">
        <v>4</v>
      </c>
      <c r="B7" s="5">
        <v>2001</v>
      </c>
      <c r="C7" s="47">
        <v>1.0758E-4</v>
      </c>
      <c r="D7" s="5" t="s">
        <v>60</v>
      </c>
      <c r="E7" s="61" t="b">
        <v>1</v>
      </c>
      <c r="G7" s="56"/>
    </row>
    <row r="8" spans="1:7" ht="12.75" customHeight="1" x14ac:dyDescent="0.2">
      <c r="A8" s="69" t="s">
        <v>47</v>
      </c>
      <c r="B8" s="514">
        <v>2001</v>
      </c>
      <c r="C8" s="70">
        <v>4.6499999999999996E-3</v>
      </c>
      <c r="D8" s="514" t="s">
        <v>60</v>
      </c>
      <c r="E8" s="520" t="b">
        <v>1</v>
      </c>
      <c r="G8" s="513" t="s">
        <v>38</v>
      </c>
    </row>
    <row r="9" spans="1:7" x14ac:dyDescent="0.2">
      <c r="A9" s="69" t="s">
        <v>48</v>
      </c>
      <c r="B9" s="515"/>
      <c r="C9" s="70">
        <v>4.1900000000000001E-3</v>
      </c>
      <c r="D9" s="515"/>
      <c r="E9" s="521" t="b">
        <v>0</v>
      </c>
      <c r="G9" s="513"/>
    </row>
    <row r="10" spans="1:7" x14ac:dyDescent="0.2">
      <c r="A10" s="69" t="s">
        <v>49</v>
      </c>
      <c r="B10" s="516"/>
      <c r="C10" s="70">
        <v>3.63E-3</v>
      </c>
      <c r="D10" s="516"/>
      <c r="E10" s="522"/>
      <c r="G10" s="513"/>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18"/>
      <c r="B27" s="518"/>
      <c r="C27" s="518"/>
      <c r="D27" s="518"/>
      <c r="E27" s="518"/>
    </row>
    <row r="28" spans="1:5" ht="78" customHeight="1" x14ac:dyDescent="0.2">
      <c r="A28" s="518"/>
      <c r="B28" s="518"/>
      <c r="C28" s="518"/>
      <c r="D28" s="518"/>
      <c r="E28" s="518"/>
    </row>
    <row r="29" spans="1:5" ht="46.5" customHeight="1" x14ac:dyDescent="0.2">
      <c r="A29" s="518"/>
      <c r="B29" s="518"/>
      <c r="C29" s="518"/>
      <c r="D29" s="518"/>
      <c r="E29" s="518"/>
    </row>
    <row r="30" spans="1:5" ht="32.25" customHeight="1" x14ac:dyDescent="0.2">
      <c r="A30" s="517"/>
      <c r="B30" s="517"/>
      <c r="C30" s="517"/>
      <c r="D30" s="517"/>
      <c r="E30" s="517"/>
    </row>
    <row r="31" spans="1:5" ht="79.5" customHeight="1" x14ac:dyDescent="0.2">
      <c r="A31" s="518"/>
      <c r="B31" s="518"/>
      <c r="C31" s="518"/>
      <c r="D31" s="518"/>
      <c r="E31" s="518"/>
    </row>
    <row r="32" spans="1:5" ht="39" customHeight="1" x14ac:dyDescent="0.2">
      <c r="A32" s="517"/>
      <c r="B32" s="518"/>
      <c r="C32" s="518"/>
      <c r="D32" s="518"/>
      <c r="E32" s="518"/>
    </row>
    <row r="33" spans="1:5" ht="38.25" customHeight="1" x14ac:dyDescent="0.2">
      <c r="A33" s="517"/>
      <c r="B33" s="518"/>
      <c r="C33" s="518"/>
      <c r="D33" s="518"/>
      <c r="E33" s="518"/>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c r="Q1" s="203"/>
    </row>
    <row r="2" spans="1:30" ht="20.25" x14ac:dyDescent="0.3">
      <c r="A2" s="496" t="s">
        <v>245</v>
      </c>
      <c r="B2" s="496"/>
      <c r="C2" s="496"/>
      <c r="D2" s="496"/>
      <c r="E2" s="496"/>
      <c r="F2" s="496"/>
      <c r="G2" s="496"/>
      <c r="H2" s="496"/>
      <c r="I2" s="496"/>
      <c r="J2" s="496"/>
      <c r="K2" s="496"/>
      <c r="L2" s="496"/>
      <c r="M2" s="496"/>
      <c r="N2" s="496"/>
      <c r="O2" s="496"/>
      <c r="P2" s="496"/>
      <c r="Q2" s="197"/>
    </row>
    <row r="3" spans="1:30" ht="18" x14ac:dyDescent="0.25">
      <c r="A3" s="481" t="s">
        <v>95</v>
      </c>
      <c r="B3" s="481"/>
      <c r="C3" s="481"/>
      <c r="D3" s="481"/>
      <c r="E3" s="481"/>
      <c r="F3" s="481"/>
      <c r="G3" s="481"/>
      <c r="H3" s="481"/>
      <c r="I3" s="481"/>
      <c r="J3" s="481"/>
      <c r="K3" s="481"/>
      <c r="L3" s="481"/>
      <c r="M3" s="481"/>
      <c r="N3" s="481"/>
      <c r="O3" s="481"/>
      <c r="P3" s="481"/>
      <c r="Q3" s="198"/>
    </row>
    <row r="4" spans="1:30" ht="15.75" x14ac:dyDescent="0.25">
      <c r="A4" s="481"/>
      <c r="B4" s="481"/>
      <c r="C4" s="481"/>
      <c r="D4" s="481"/>
      <c r="E4" s="481"/>
      <c r="F4" s="481"/>
      <c r="G4" s="481"/>
      <c r="H4" s="481"/>
      <c r="I4" s="481"/>
      <c r="J4" s="481"/>
      <c r="K4" s="481"/>
      <c r="L4" s="481"/>
      <c r="M4" s="481"/>
      <c r="N4" s="481"/>
      <c r="O4" s="481"/>
      <c r="P4" s="481"/>
      <c r="Q4" s="199"/>
    </row>
    <row r="5" spans="1:30" x14ac:dyDescent="0.2">
      <c r="A5" s="76">
        <f ca="1">TODAY()</f>
        <v>45884</v>
      </c>
      <c r="B5" s="488" t="s">
        <v>247</v>
      </c>
      <c r="C5" s="488"/>
      <c r="D5" s="488"/>
      <c r="E5" s="488"/>
      <c r="F5" s="488"/>
      <c r="G5" s="488"/>
      <c r="H5" s="488"/>
      <c r="I5" s="488"/>
      <c r="J5" s="488"/>
      <c r="K5" s="488"/>
      <c r="L5" s="488"/>
      <c r="M5" s="488"/>
      <c r="N5" s="488"/>
      <c r="O5" s="488"/>
    </row>
    <row r="6" spans="1:30" x14ac:dyDescent="0.2">
      <c r="A6" s="479" t="s">
        <v>15</v>
      </c>
      <c r="B6" s="479"/>
      <c r="C6" s="479"/>
      <c r="D6" s="479"/>
      <c r="E6" s="479"/>
      <c r="F6" s="479"/>
      <c r="G6" s="479"/>
      <c r="H6" s="479"/>
      <c r="I6" s="479"/>
      <c r="J6" s="479"/>
      <c r="K6" s="479"/>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9</v>
      </c>
      <c r="C10" s="194" t="str">
        <f>LOOKUP(B10,S11:AD11,S12:AD12)</f>
        <v>September</v>
      </c>
      <c r="D10" s="133">
        <f>'Customer Info'!C9</f>
        <v>2025</v>
      </c>
    </row>
    <row r="11" spans="1:30" x14ac:dyDescent="0.2">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0" t="s">
        <v>68</v>
      </c>
      <c r="H17" s="491"/>
      <c r="I17" s="491"/>
      <c r="J17" s="492"/>
      <c r="K17" s="22"/>
      <c r="L17" s="493" t="s">
        <v>69</v>
      </c>
      <c r="M17" s="493"/>
      <c r="N17" s="493"/>
      <c r="O17" s="493"/>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1.4672000000000001E-3</v>
      </c>
      <c r="H35" s="103"/>
      <c r="I35" s="103"/>
      <c r="J35" s="237">
        <f>SUM(G35:H35)</f>
        <v>1.4672000000000001E-3</v>
      </c>
      <c r="K35" s="104" t="s">
        <v>42</v>
      </c>
      <c r="L35" s="105">
        <f>ROUND(D35*G35,2)</f>
        <v>0</v>
      </c>
      <c r="M35" s="105"/>
      <c r="N35" s="105"/>
      <c r="O35" s="105">
        <f>SUM(L35:N35)</f>
        <v>0</v>
      </c>
      <c r="P35" s="245">
        <f>'Rider Rates'!$D$45</f>
        <v>45838</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0</v>
      </c>
      <c r="J36" s="103">
        <f>SUM(G36:I36)</f>
        <v>0</v>
      </c>
      <c r="K36" s="104" t="s">
        <v>42</v>
      </c>
      <c r="L36" s="105"/>
      <c r="M36" s="105"/>
      <c r="N36" s="105">
        <f>J36</f>
        <v>0</v>
      </c>
      <c r="O36" s="105">
        <f>SUM(L36:N36)</f>
        <v>0</v>
      </c>
      <c r="P36" s="245">
        <f>'Rider Rates'!E48</f>
        <v>45883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3.5317099999999997E-2</v>
      </c>
      <c r="I37" s="103"/>
      <c r="J37" s="103">
        <f>SUM(G37:I37)</f>
        <v>3.5317099999999997E-2</v>
      </c>
      <c r="K37" s="104" t="s">
        <v>42</v>
      </c>
      <c r="L37" s="105"/>
      <c r="M37" s="105">
        <f>ROUND(D37*H37,2)</f>
        <v>0</v>
      </c>
      <c r="N37" s="205"/>
      <c r="O37" s="105">
        <f t="shared" si="3"/>
        <v>0</v>
      </c>
      <c r="P37" s="245">
        <f>'Rider Rates'!$D$55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1.9512100000000001E-2</v>
      </c>
      <c r="J40" s="120">
        <f t="shared" si="0"/>
        <v>1.9512100000000001E-2</v>
      </c>
      <c r="K40" s="104"/>
      <c r="L40" s="105"/>
      <c r="M40" s="105"/>
      <c r="N40" s="105">
        <f>ROUND(D40*I40,2)</f>
        <v>0.2</v>
      </c>
      <c r="O40" s="105">
        <f>SUM(L40:N40)</f>
        <v>0.2</v>
      </c>
      <c r="P40" s="245">
        <f>'Rider Rates'!$D$85</f>
        <v>45747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2.35</v>
      </c>
      <c r="J42" s="196">
        <f t="shared" si="0"/>
        <v>2.35</v>
      </c>
      <c r="K42" s="104"/>
      <c r="L42" s="105"/>
      <c r="M42" s="105"/>
      <c r="N42" s="105">
        <f>I42</f>
        <v>2.35</v>
      </c>
      <c r="O42" s="105">
        <f>SUM(L42:N42)</f>
        <v>2.35</v>
      </c>
      <c r="P42" s="245">
        <f>'Rider Rates'!$D$90</f>
        <v>45838</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0.24516379999999999</v>
      </c>
      <c r="J44" s="120">
        <f t="shared" si="0"/>
        <v>0.24516379999999999</v>
      </c>
      <c r="K44" s="104"/>
      <c r="L44" s="105"/>
      <c r="M44" s="105"/>
      <c r="N44" s="105">
        <f>ROUND(D44*I44,2)</f>
        <v>2.4500000000000002</v>
      </c>
      <c r="O44" s="105">
        <f t="shared" ref="O44:O48" si="5">SUM(L44:N44)</f>
        <v>2.4500000000000002</v>
      </c>
      <c r="P44" s="245">
        <f>'Rider Rates'!$D$105</f>
        <v>45897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Rates'!$B$124</f>
        <v>0</v>
      </c>
      <c r="J48" s="263">
        <f>SUM(G48:I48)</f>
        <v>0</v>
      </c>
      <c r="K48" s="104"/>
      <c r="L48" s="209"/>
      <c r="M48" s="209"/>
      <c r="N48" s="209">
        <f>J48</f>
        <v>0</v>
      </c>
      <c r="O48" s="209">
        <f t="shared" si="5"/>
        <v>0</v>
      </c>
      <c r="P48" s="264">
        <f>'Rider Rates'!$E$124</f>
        <v>45883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6.64</v>
      </c>
      <c r="O52" s="169">
        <f t="shared" si="6"/>
        <v>6.64</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16.64</v>
      </c>
      <c r="O54" s="187">
        <f>O21+O52</f>
        <v>16.64</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16.64</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20.25" x14ac:dyDescent="0.3">
      <c r="A2" s="480" t="s">
        <v>277</v>
      </c>
      <c r="B2" s="480"/>
      <c r="C2" s="480"/>
      <c r="D2" s="480"/>
      <c r="E2" s="480"/>
      <c r="F2" s="480"/>
      <c r="G2" s="480"/>
      <c r="H2" s="480"/>
      <c r="I2" s="480"/>
      <c r="J2" s="480"/>
      <c r="K2" s="480"/>
      <c r="L2" s="480"/>
      <c r="M2" s="480"/>
      <c r="N2" s="480"/>
      <c r="O2" s="480"/>
      <c r="P2" s="480"/>
    </row>
    <row r="3" spans="1:59" ht="18" x14ac:dyDescent="0.25">
      <c r="A3" s="496" t="s">
        <v>116</v>
      </c>
      <c r="B3" s="496"/>
      <c r="C3" s="496"/>
      <c r="D3" s="496"/>
      <c r="E3" s="496"/>
      <c r="F3" s="496"/>
      <c r="G3" s="496"/>
      <c r="H3" s="496"/>
      <c r="I3" s="496"/>
      <c r="J3" s="496"/>
      <c r="K3" s="496"/>
      <c r="L3" s="496"/>
      <c r="M3" s="496"/>
      <c r="N3" s="496"/>
      <c r="O3" s="496"/>
      <c r="P3" s="496"/>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45884</v>
      </c>
      <c r="B6" s="488" t="s">
        <v>220</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9</v>
      </c>
      <c r="C11" s="194" t="str">
        <f>LOOKUP($B$11,$S$11:$AD$11,S12:AD12)</f>
        <v>September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1.4672000000000001E-3</v>
      </c>
      <c r="H42" s="103"/>
      <c r="I42" s="103"/>
      <c r="J42" s="237">
        <f>SUM(G42:H42)</f>
        <v>1.4672000000000001E-3</v>
      </c>
      <c r="K42" s="104" t="s">
        <v>42</v>
      </c>
      <c r="L42" s="105">
        <f>ROUND(D42*G42,2)</f>
        <v>0</v>
      </c>
      <c r="M42" s="105"/>
      <c r="N42" s="105"/>
      <c r="O42" s="105">
        <f t="shared" si="2"/>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 t="shared" ref="J43:J49" si="3">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 t="shared" si="3"/>
        <v>3.5317099999999997E-2</v>
      </c>
      <c r="K44" s="104" t="s">
        <v>42</v>
      </c>
      <c r="L44" s="105"/>
      <c r="M44" s="105">
        <f>ROUND(D44*H44,2)</f>
        <v>0</v>
      </c>
      <c r="N44" s="205"/>
      <c r="O44" s="105">
        <f t="shared" si="2"/>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1.9512100000000001E-2</v>
      </c>
      <c r="J47" s="120">
        <f t="shared" si="3"/>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 t="shared" si="3"/>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0.24516379999999999</v>
      </c>
      <c r="J51" s="238">
        <f>SUM(G51:I51)</f>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6.64</v>
      </c>
      <c r="O59" s="169">
        <f t="shared" si="6"/>
        <v>6.64</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16.64</v>
      </c>
      <c r="O61" s="187">
        <f>O27+O59</f>
        <v>16.64</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16.64</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174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c r="L5" s="75"/>
      <c r="M5" s="75"/>
      <c r="N5" s="75"/>
      <c r="O5" s="75"/>
      <c r="P5" s="75"/>
    </row>
    <row r="6" spans="1:30" x14ac:dyDescent="0.2">
      <c r="A6" s="76">
        <f ca="1">TODAY()</f>
        <v>45884</v>
      </c>
      <c r="B6" s="206" t="s">
        <v>236</v>
      </c>
      <c r="C6" s="206"/>
      <c r="D6" s="206"/>
      <c r="E6" s="206"/>
      <c r="F6" s="206"/>
      <c r="G6" s="206"/>
      <c r="H6" s="206"/>
      <c r="I6" s="206"/>
      <c r="J6" s="206"/>
      <c r="K6" s="206"/>
      <c r="L6" s="206"/>
      <c r="M6" s="206"/>
      <c r="N6" s="206"/>
      <c r="O6" s="206"/>
    </row>
    <row r="7" spans="1:30" x14ac:dyDescent="0.2">
      <c r="A7" s="479" t="s">
        <v>15</v>
      </c>
      <c r="B7" s="479"/>
      <c r="C7" s="479"/>
      <c r="D7" s="479"/>
      <c r="E7" s="479"/>
      <c r="F7" s="479"/>
      <c r="G7" s="479"/>
      <c r="H7" s="479"/>
      <c r="I7" s="479"/>
      <c r="J7" s="479"/>
      <c r="K7" s="47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31"/>
      <c r="B16" s="31"/>
      <c r="C16" s="33"/>
      <c r="D16" s="33"/>
      <c r="E16" s="33"/>
      <c r="F16" s="33"/>
      <c r="G16" s="23"/>
      <c r="H16" s="31"/>
      <c r="I16" s="31"/>
    </row>
    <row r="17" spans="1:221" x14ac:dyDescent="0.2">
      <c r="A17" s="28" t="s">
        <v>124</v>
      </c>
      <c r="B17" s="22"/>
      <c r="C17" s="22"/>
      <c r="D17" s="22"/>
      <c r="E17" s="22"/>
      <c r="F17" s="22"/>
      <c r="G17" s="490" t="s">
        <v>68</v>
      </c>
      <c r="H17" s="491"/>
      <c r="I17" s="491"/>
      <c r="J17" s="492"/>
      <c r="K17" s="22"/>
      <c r="L17" s="493" t="s">
        <v>69</v>
      </c>
      <c r="M17" s="493"/>
      <c r="N17" s="493"/>
      <c r="O17" s="493"/>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1.4672000000000001E-3</v>
      </c>
      <c r="H36" s="103"/>
      <c r="I36" s="103"/>
      <c r="J36" s="237">
        <f>SUM(G36:H36)</f>
        <v>1.4672000000000001E-3</v>
      </c>
      <c r="K36" s="104" t="s">
        <v>42</v>
      </c>
      <c r="L36" s="105">
        <f>ROUND(D36*G36,2)</f>
        <v>0</v>
      </c>
      <c r="M36" s="105"/>
      <c r="N36" s="105"/>
      <c r="O36" s="105">
        <f>SUM(L36:N36)</f>
        <v>0</v>
      </c>
      <c r="P36" s="245">
        <f>'Rider Rates'!$D$45</f>
        <v>45838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0</v>
      </c>
      <c r="J37" s="103">
        <f>SUM(G37:I37)</f>
        <v>0</v>
      </c>
      <c r="K37" s="104" t="s">
        <v>42</v>
      </c>
      <c r="L37" s="105"/>
      <c r="M37" s="105"/>
      <c r="N37" s="105">
        <f>J37</f>
        <v>0</v>
      </c>
      <c r="O37" s="105">
        <f>SUM(L37:N37)</f>
        <v>0</v>
      </c>
      <c r="P37" s="245">
        <f>'Rider Rates'!E48</f>
        <v>45883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3.5317099999999997E-2</v>
      </c>
      <c r="I38" s="103"/>
      <c r="J38" s="103">
        <f>SUM(G38:I38)</f>
        <v>3.5317099999999997E-2</v>
      </c>
      <c r="K38" s="104" t="s">
        <v>42</v>
      </c>
      <c r="L38" s="105"/>
      <c r="M38" s="105">
        <f>ROUND(D38*H38,2)</f>
        <v>0</v>
      </c>
      <c r="N38" s="205"/>
      <c r="O38" s="105">
        <f t="shared" si="3"/>
        <v>0</v>
      </c>
      <c r="P38" s="245">
        <f>'Rider Rates'!$D$55</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1.9512100000000001E-2</v>
      </c>
      <c r="J41" s="120">
        <f t="shared" si="0"/>
        <v>1.9512100000000001E-2</v>
      </c>
      <c r="K41" s="104"/>
      <c r="L41" s="105"/>
      <c r="M41" s="105"/>
      <c r="N41" s="105">
        <f>ROUND(D41*I41,2)</f>
        <v>0.2</v>
      </c>
      <c r="O41" s="105">
        <f t="shared" si="2"/>
        <v>0.2</v>
      </c>
      <c r="P41" s="245">
        <f>'Rider Rates'!$D$85</f>
        <v>45747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2.35</v>
      </c>
      <c r="J43" s="196">
        <f t="shared" si="0"/>
        <v>2.35</v>
      </c>
      <c r="K43" s="104"/>
      <c r="L43" s="105"/>
      <c r="M43" s="105"/>
      <c r="N43" s="105">
        <f>I43</f>
        <v>2.35</v>
      </c>
      <c r="O43" s="105">
        <f t="shared" si="2"/>
        <v>2.35</v>
      </c>
      <c r="P43" s="245">
        <f>'Rider Rates'!$D$90</f>
        <v>45838</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0.24516379999999999</v>
      </c>
      <c r="J45" s="120">
        <f t="shared" si="0"/>
        <v>0.24516379999999999</v>
      </c>
      <c r="K45" s="104"/>
      <c r="L45" s="105"/>
      <c r="M45" s="105"/>
      <c r="N45" s="105">
        <f>ROUND(D45*I45,2)</f>
        <v>2.4500000000000002</v>
      </c>
      <c r="O45" s="105">
        <f t="shared" si="2"/>
        <v>2.4500000000000002</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Rates'!$B$124</f>
        <v>0</v>
      </c>
      <c r="J49" s="263">
        <f>SUM(G49:I49)</f>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6.64</v>
      </c>
      <c r="O53" s="169">
        <f t="shared" si="5"/>
        <v>6.64</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16.64</v>
      </c>
      <c r="O55" s="187">
        <f>O21+O53</f>
        <v>16.64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16.64</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280</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45884</v>
      </c>
      <c r="B6" s="488" t="s">
        <v>235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9</v>
      </c>
      <c r="C11" s="194" t="str">
        <f>LOOKUP($B$11,$S$11:$AD$11,S12:AD12)</f>
        <v>September</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3"/>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SUM(G44:I44)</f>
        <v>3.5317099999999997E-2</v>
      </c>
      <c r="K44" s="104" t="s">
        <v>42</v>
      </c>
      <c r="L44" s="105"/>
      <c r="M44" s="105">
        <f>ROUND(D44*H44,2)</f>
        <v>0</v>
      </c>
      <c r="N44" s="205"/>
      <c r="O44" s="105">
        <f t="shared" si="3"/>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1.9512100000000001E-2</v>
      </c>
      <c r="J47" s="120">
        <f>SUM(G47:I47)</f>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SUM(G49:I49)</f>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0.24516379999999999</v>
      </c>
      <c r="J51" s="238">
        <f t="shared" si="0"/>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6.64</v>
      </c>
      <c r="O59" s="169">
        <f t="shared" si="7"/>
        <v>6.64</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16.64</v>
      </c>
      <c r="O61" s="187">
        <f>O28+O59</f>
        <v>16.64</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16.64</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316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45884</v>
      </c>
      <c r="B6" s="332" t="s">
        <v>317</v>
      </c>
      <c r="C6" s="332"/>
      <c r="D6" s="332"/>
      <c r="E6" s="332"/>
      <c r="F6" s="332"/>
      <c r="G6" s="332"/>
      <c r="H6" s="332"/>
      <c r="I6" s="332"/>
      <c r="J6" s="332"/>
      <c r="K6" s="332"/>
      <c r="L6" s="332"/>
      <c r="M6" s="332"/>
      <c r="N6" s="332"/>
      <c r="O6" s="332"/>
    </row>
    <row r="7" spans="1:30" x14ac:dyDescent="0.2">
      <c r="A7" s="504" t="s">
        <v>15</v>
      </c>
      <c r="B7" s="504"/>
      <c r="C7" s="504"/>
      <c r="D7" s="504"/>
      <c r="E7" s="504"/>
      <c r="F7" s="504"/>
      <c r="G7" s="504"/>
      <c r="H7" s="504"/>
      <c r="I7" s="504"/>
      <c r="J7" s="504"/>
      <c r="K7" s="504"/>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9</v>
      </c>
      <c r="C11" s="340" t="str">
        <f>LOOKUP(B11,R11:AD11,R12:AD12)</f>
        <v>September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f>'Rider Rates'!B45</f>
        <v>1.4672000000000001E-3</v>
      </c>
      <c r="H38" s="386"/>
      <c r="I38" s="386"/>
      <c r="J38" s="393">
        <f>SUM(G38:H38)</f>
        <v>1.4672000000000001E-3</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6.64</v>
      </c>
      <c r="O55" s="412">
        <f t="shared" si="5"/>
        <v>6.64</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16.64</v>
      </c>
      <c r="O57" s="417">
        <f>O24+O55</f>
        <v>16.64</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16.64</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45884</v>
      </c>
      <c r="B6" s="210" t="s">
        <v>249</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1.4672000000000001E-3</v>
      </c>
      <c r="H36" s="103"/>
      <c r="I36" s="103"/>
      <c r="J36" s="237">
        <f>SUM(G36:H36)</f>
        <v>1.4672000000000001E-3</v>
      </c>
      <c r="K36" s="104" t="s">
        <v>42</v>
      </c>
      <c r="L36" s="105">
        <f>ROUND(D36*G36,2)</f>
        <v>0</v>
      </c>
      <c r="M36" s="105"/>
      <c r="N36" s="105"/>
      <c r="O36" s="105">
        <f t="shared" si="3"/>
        <v>0</v>
      </c>
      <c r="P36" s="245">
        <f>'Rider Rates'!$D$45</f>
        <v>45838</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0</v>
      </c>
      <c r="J37" s="103">
        <f>SUM(G37:I37)</f>
        <v>0</v>
      </c>
      <c r="K37" s="104" t="s">
        <v>42</v>
      </c>
      <c r="L37" s="105"/>
      <c r="M37" s="105"/>
      <c r="N37" s="105">
        <f>D37*J37</f>
        <v>0</v>
      </c>
      <c r="O37" s="105">
        <f t="shared" si="3"/>
        <v>0</v>
      </c>
      <c r="P37" s="245">
        <f>'Rider Rates'!E49</f>
        <v>45883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1.9706999999999999E-2</v>
      </c>
      <c r="I38" s="103"/>
      <c r="J38" s="103">
        <f>SUM(G38:I38)</f>
        <v>1.9706999999999999E-2</v>
      </c>
      <c r="K38" s="104" t="s">
        <v>42</v>
      </c>
      <c r="L38" s="105"/>
      <c r="M38" s="105">
        <f>ROUND(D38*H38,2)</f>
        <v>0</v>
      </c>
      <c r="N38" s="205"/>
      <c r="O38" s="105">
        <f t="shared" si="3"/>
        <v>0</v>
      </c>
      <c r="P38" s="245">
        <f>'Rider Rates'!$D$56</f>
        <v>45747</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1.9512100000000001E-2</v>
      </c>
      <c r="J41" s="120">
        <f t="shared" si="0"/>
        <v>1.9512100000000001E-2</v>
      </c>
      <c r="K41" s="104"/>
      <c r="L41" s="105"/>
      <c r="M41" s="105"/>
      <c r="N41" s="105">
        <f>ROUND(D41*I41,2)</f>
        <v>0.18</v>
      </c>
      <c r="O41" s="105">
        <f t="shared" si="2"/>
        <v>0.18</v>
      </c>
      <c r="P41" s="245">
        <f>'Rider Rates'!$D$85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19.89</v>
      </c>
      <c r="J43" s="196">
        <f t="shared" si="0"/>
        <v>19.89</v>
      </c>
      <c r="K43" s="104"/>
      <c r="L43" s="105"/>
      <c r="M43" s="105"/>
      <c r="N43" s="105">
        <f>I43</f>
        <v>19.89</v>
      </c>
      <c r="O43" s="105">
        <f t="shared" si="2"/>
        <v>19.89</v>
      </c>
      <c r="P43" s="245">
        <f>'Rider Rates'!$D$91</f>
        <v>45838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0.24516379999999999</v>
      </c>
      <c r="J45" s="120">
        <f t="shared" si="0"/>
        <v>0.24516379999999999</v>
      </c>
      <c r="K45" s="104"/>
      <c r="L45" s="105"/>
      <c r="M45" s="105"/>
      <c r="N45" s="105">
        <f>ROUND(D45*I45,2)</f>
        <v>2.2999999999999998</v>
      </c>
      <c r="O45" s="105">
        <f t="shared" si="2"/>
        <v>2.2999999999999998</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Rates'!B125</f>
        <v>0</v>
      </c>
      <c r="J49" s="265">
        <f>SUM(G49:I49)</f>
        <v>0</v>
      </c>
      <c r="K49" s="104" t="s">
        <v>42</v>
      </c>
      <c r="L49" s="266"/>
      <c r="M49" s="266"/>
      <c r="N49" s="266">
        <f>IF(D49*J49&gt;'Rider Rates'!$C$125,'Rider Rates'!$C$125,D49*J49)</f>
        <v>0</v>
      </c>
      <c r="O49" s="266">
        <f>SUM(L49:N49)</f>
        <v>0</v>
      </c>
      <c r="P49" s="264">
        <f>'Rider Rates'!$E$125</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27.84</v>
      </c>
      <c r="O54" s="169">
        <f t="shared" si="4"/>
        <v>27.84</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37.24</v>
      </c>
      <c r="O56" s="187">
        <f>O23+O54</f>
        <v>37.24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37.24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37.24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3.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5.xml><?xml version="1.0" encoding="utf-8"?>
<ds:datastoreItem xmlns:ds="http://schemas.openxmlformats.org/officeDocument/2006/customXml" ds:itemID="{BAA3C3FA-2552-4DFE-89EC-1E0E2B13C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2025-08-15T16:46:39Z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