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3.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4.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7.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8.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3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1.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07.July 2025\"/>
    </mc:Choice>
  </mc:AlternateContent>
  <xr:revisionPtr revIDLastSave="0" documentId="13_ncr:1_{B2E80E78-D490-478E-AE66-AB66DF585AC0}" xr6:coauthVersionLast="47" xr6:coauthVersionMax="47" xr10:uidLastSave="{00000000-0000-0000-0000-000000000000}"/>
  <bookViews>
    <workbookView xWindow="38290" yWindow="-110" windowWidth="19420" windowHeight="10300"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RR Open Access" sheetId="22" r:id="rId22"/>
    <sheet name="RS PEV  OAD" sheetId="23" r:id="rId23"/>
    <sheet name="RSDM Open" sheetId="24" r:id="rId24"/>
    <sheet name="GS-1 Open" sheetId="25" r:id="rId25"/>
    <sheet name="GS-PEV Pilot OAD" sheetId="26" r:id="rId26"/>
    <sheet name="GS SEC OAD" sheetId="27" r:id="rId27"/>
    <sheet name="GS PRI OAD" sheetId="28" r:id="rId28"/>
    <sheet name="GS TRANS - OAD" sheetId="29" r:id="rId29"/>
    <sheet name="Bus PEV - Sec OAD" sheetId="30" r:id="rId30"/>
    <sheet name="Bus PEV - Primary OAD" sheetId="31" r:id="rId31"/>
    <sheet name="Bus PEV - Trans OAD" sheetId="32" r:id="rId32"/>
    <sheet name="Rider Rates" sheetId="33" r:id="rId33"/>
  </sheets>
  <definedNames>
    <definedName name="_xlnm.Print_Area" localSheetId="0">'Customer Info'!$A$1:$F$38</definedName>
    <definedName name="_xlnm.Print_Area" localSheetId="14">'GS FAIR - PRI'!$A$1:$P$71</definedName>
    <definedName name="_xlnm.Print_Area" localSheetId="13">'GS FAIR - SEC'!$A$1:$P$71</definedName>
    <definedName name="_xlnm.Print_Area" localSheetId="19">'GS PRI'!$A$1:$P$78</definedName>
    <definedName name="_xlnm.Print_Area" localSheetId="27">'GS PRI OAD'!$A$1:$P$72</definedName>
    <definedName name="_xlnm.Print_Area" localSheetId="18">'GS SEC'!$A$1:$P$78</definedName>
    <definedName name="_xlnm.Print_Area" localSheetId="26">'GS SEC OAD'!$A$1:$P$72</definedName>
    <definedName name="_xlnm.Print_Area" localSheetId="11">'GS TOD Bundled'!$A$1:$P$63</definedName>
    <definedName name="_xlnm.Print_Area" localSheetId="20">'GS TRANS'!$A$1:$P$77</definedName>
    <definedName name="_xlnm.Print_Area" localSheetId="28">'GS TRANS - OAD'!$A$1:$P$71</definedName>
    <definedName name="_xlnm.Print_Area" localSheetId="9">'GS-1 Bundled'!$A$1:$P$64</definedName>
    <definedName name="_xlnm.Print_Area" localSheetId="24">'GS-1 Open'!$A$1:$P$60</definedName>
    <definedName name="_xlnm.Print_Area" localSheetId="25">'GS-PEV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2">'Rider Rates'!$A$1:$G$141</definedName>
    <definedName name="_xlnm.Print_Area" localSheetId="3">'RLM Bundled'!$A$1:$P$61</definedName>
    <definedName name="_xlnm.Print_Area" localSheetId="2">'RR Bundled'!$A$1:$P$67</definedName>
    <definedName name="_xlnm.Print_Area" localSheetId="21">'RR Open Access'!$A$1:$P$63</definedName>
    <definedName name="_xlnm.Print_Area" localSheetId="8">'RR Pilot PEV'!$A$1:$P$68</definedName>
    <definedName name="_xlnm.Print_Area" localSheetId="6">'RS PEV '!$A$1:$P$67</definedName>
    <definedName name="_xlnm.Print_Area" localSheetId="22">'RS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3">'RSDM Open'!$A$1:$P$56</definedName>
    <definedName name="_xlnm.Print_Titles" localSheetId="32">'Rider Rates'!$1:$2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7" l="1"/>
  <c r="D45" i="20"/>
  <c r="D45" i="19"/>
  <c r="D41" i="29"/>
  <c r="D42" i="28"/>
  <c r="D44" i="21"/>
  <c r="D53" i="33"/>
  <c r="D52" i="33"/>
  <c r="I42" i="23"/>
  <c r="J42" i="23"/>
  <c r="N42" i="23"/>
  <c r="O42" i="23"/>
  <c r="P53" i="32"/>
  <c r="I53" i="32"/>
  <c r="J53" i="32"/>
  <c r="N53" i="32"/>
  <c r="O53" i="32"/>
  <c r="P52" i="32"/>
  <c r="I52" i="32"/>
  <c r="J52" i="32"/>
  <c r="P51" i="32"/>
  <c r="I51" i="32"/>
  <c r="J51" i="32"/>
  <c r="P50" i="32"/>
  <c r="I50" i="32"/>
  <c r="J50" i="32"/>
  <c r="P49" i="32"/>
  <c r="I49" i="32"/>
  <c r="J49" i="32"/>
  <c r="P48" i="32"/>
  <c r="J48" i="32"/>
  <c r="P47" i="32"/>
  <c r="I47" i="32"/>
  <c r="N47" i="32"/>
  <c r="O47" i="32"/>
  <c r="P46" i="32"/>
  <c r="I46" i="32"/>
  <c r="J46" i="32"/>
  <c r="P45" i="32"/>
  <c r="J45" i="32"/>
  <c r="P44" i="32"/>
  <c r="I44" i="32"/>
  <c r="J44" i="32"/>
  <c r="P43" i="32"/>
  <c r="I43" i="32"/>
  <c r="J43" i="32"/>
  <c r="P42" i="32"/>
  <c r="I42" i="32"/>
  <c r="J42" i="32"/>
  <c r="I41" i="32"/>
  <c r="J41" i="32"/>
  <c r="N41" i="32"/>
  <c r="O41" i="32"/>
  <c r="P40" i="32"/>
  <c r="I40" i="32"/>
  <c r="J40" i="32"/>
  <c r="P39" i="32"/>
  <c r="H39" i="32"/>
  <c r="J39" i="32"/>
  <c r="P38" i="32"/>
  <c r="I38" i="32"/>
  <c r="J38" i="32"/>
  <c r="P37" i="32"/>
  <c r="J37" i="32"/>
  <c r="P36" i="32"/>
  <c r="J36" i="32"/>
  <c r="P35" i="32"/>
  <c r="J35" i="32"/>
  <c r="P34" i="32"/>
  <c r="J34" i="32"/>
  <c r="P33" i="32"/>
  <c r="I33" i="32"/>
  <c r="J33" i="32"/>
  <c r="P32" i="32"/>
  <c r="I32" i="32"/>
  <c r="J32" i="32"/>
  <c r="P31" i="32"/>
  <c r="I31" i="32"/>
  <c r="J31" i="32"/>
  <c r="P30" i="32"/>
  <c r="I30" i="32"/>
  <c r="J30" i="32"/>
  <c r="P29" i="32"/>
  <c r="I29" i="32"/>
  <c r="J29" i="32"/>
  <c r="P28" i="32"/>
  <c r="I28" i="32"/>
  <c r="J28" i="32"/>
  <c r="P27" i="32"/>
  <c r="I27" i="32"/>
  <c r="J27" i="32"/>
  <c r="P22" i="32"/>
  <c r="I22" i="32"/>
  <c r="J22" i="32"/>
  <c r="I21" i="32"/>
  <c r="N21" i="32"/>
  <c r="C17" i="32"/>
  <c r="D36" i="32"/>
  <c r="L36" i="32"/>
  <c r="O36" i="32"/>
  <c r="C16" i="32"/>
  <c r="D35" i="32"/>
  <c r="L35" i="32"/>
  <c r="O35" i="32"/>
  <c r="C15" i="32"/>
  <c r="D22" i="32"/>
  <c r="AD13" i="32"/>
  <c r="AC13" i="32"/>
  <c r="AB13" i="32"/>
  <c r="AA13" i="32"/>
  <c r="Z13" i="32"/>
  <c r="Y13" i="32"/>
  <c r="X13" i="32"/>
  <c r="W13" i="32"/>
  <c r="V13" i="32"/>
  <c r="U13" i="32"/>
  <c r="T13" i="32"/>
  <c r="S13" i="32"/>
  <c r="D11" i="32"/>
  <c r="B11" i="32"/>
  <c r="C11" i="32"/>
  <c r="C10" i="32"/>
  <c r="C9" i="32"/>
  <c r="A6" i="32"/>
  <c r="A4" i="32"/>
  <c r="P53" i="31"/>
  <c r="I53" i="31"/>
  <c r="J53" i="31"/>
  <c r="N53" i="31"/>
  <c r="O53" i="31"/>
  <c r="P52" i="31"/>
  <c r="I52" i="31"/>
  <c r="J52" i="31"/>
  <c r="P51" i="31"/>
  <c r="I51" i="31"/>
  <c r="J51" i="31"/>
  <c r="P50" i="31"/>
  <c r="I50" i="31"/>
  <c r="J50" i="31"/>
  <c r="P49" i="31"/>
  <c r="I49" i="31"/>
  <c r="J49" i="31"/>
  <c r="P48" i="31"/>
  <c r="J48" i="31"/>
  <c r="P47" i="31"/>
  <c r="I47" i="31"/>
  <c r="N47" i="31"/>
  <c r="O47" i="31"/>
  <c r="P46" i="31"/>
  <c r="I46" i="31"/>
  <c r="J46" i="31"/>
  <c r="P45" i="31"/>
  <c r="J45" i="31"/>
  <c r="P44" i="31"/>
  <c r="I44" i="31"/>
  <c r="N44" i="31"/>
  <c r="O44" i="31"/>
  <c r="P43" i="31"/>
  <c r="I43" i="31"/>
  <c r="J43" i="31"/>
  <c r="P42" i="31"/>
  <c r="I42" i="31"/>
  <c r="J42" i="31"/>
  <c r="I41" i="31"/>
  <c r="J41" i="31"/>
  <c r="N41" i="31"/>
  <c r="O41" i="31"/>
  <c r="P40" i="31"/>
  <c r="I40" i="31"/>
  <c r="J40" i="31"/>
  <c r="P39" i="31"/>
  <c r="H39" i="31"/>
  <c r="J39" i="31"/>
  <c r="P38" i="31"/>
  <c r="I38" i="31"/>
  <c r="J38" i="31"/>
  <c r="P37" i="31"/>
  <c r="J37" i="31"/>
  <c r="P36" i="31"/>
  <c r="J36" i="31"/>
  <c r="P35" i="31"/>
  <c r="J35" i="31"/>
  <c r="P34" i="31"/>
  <c r="J34" i="31"/>
  <c r="P33" i="31"/>
  <c r="I33" i="31"/>
  <c r="J33" i="31"/>
  <c r="P32" i="31"/>
  <c r="I32" i="31"/>
  <c r="J32" i="31"/>
  <c r="P31" i="31"/>
  <c r="I31" i="31"/>
  <c r="P30" i="31"/>
  <c r="I30" i="31"/>
  <c r="J30" i="31"/>
  <c r="P29" i="31"/>
  <c r="I29" i="31"/>
  <c r="J29" i="31"/>
  <c r="P28" i="31"/>
  <c r="I28" i="31"/>
  <c r="J28" i="31"/>
  <c r="P27" i="31"/>
  <c r="I27" i="31"/>
  <c r="J27" i="31"/>
  <c r="P22" i="31"/>
  <c r="I22" i="31"/>
  <c r="J22" i="31"/>
  <c r="I21" i="31"/>
  <c r="C17" i="31"/>
  <c r="D36" i="31"/>
  <c r="L36" i="31"/>
  <c r="O36" i="31"/>
  <c r="C16" i="31"/>
  <c r="D37" i="31"/>
  <c r="L37" i="31"/>
  <c r="O37" i="31"/>
  <c r="C15" i="31"/>
  <c r="D52" i="31"/>
  <c r="N52" i="31"/>
  <c r="O52" i="31"/>
  <c r="AD13" i="31"/>
  <c r="AC13" i="31"/>
  <c r="AB13" i="31"/>
  <c r="AA13" i="31"/>
  <c r="Z13" i="31"/>
  <c r="Y13" i="31"/>
  <c r="X13" i="31"/>
  <c r="W13" i="31"/>
  <c r="V13" i="31"/>
  <c r="U13" i="31"/>
  <c r="T13" i="31"/>
  <c r="S13" i="31"/>
  <c r="D11" i="31"/>
  <c r="B11" i="31"/>
  <c r="C11" i="31"/>
  <c r="C10" i="31"/>
  <c r="C9" i="31"/>
  <c r="A6" i="31"/>
  <c r="A4" i="31"/>
  <c r="P53" i="30"/>
  <c r="I53" i="30"/>
  <c r="J53" i="30"/>
  <c r="N53" i="30"/>
  <c r="O53" i="30"/>
  <c r="P52" i="30"/>
  <c r="I52" i="30"/>
  <c r="J52" i="30"/>
  <c r="P51" i="30"/>
  <c r="I51" i="30"/>
  <c r="J51" i="30"/>
  <c r="P50" i="30"/>
  <c r="I50" i="30"/>
  <c r="J50" i="30"/>
  <c r="P49" i="30"/>
  <c r="I49" i="30"/>
  <c r="J49" i="30"/>
  <c r="P48" i="30"/>
  <c r="J48" i="30"/>
  <c r="P47" i="30"/>
  <c r="I47" i="30"/>
  <c r="N47" i="30"/>
  <c r="O47" i="30"/>
  <c r="P46" i="30"/>
  <c r="I46" i="30"/>
  <c r="J46" i="30"/>
  <c r="P45" i="30"/>
  <c r="J45" i="30"/>
  <c r="P44" i="30"/>
  <c r="I44" i="30"/>
  <c r="J44" i="30"/>
  <c r="P43" i="30"/>
  <c r="I43" i="30"/>
  <c r="J43" i="30"/>
  <c r="P42" i="30"/>
  <c r="I42" i="30"/>
  <c r="J42" i="30"/>
  <c r="I41" i="30"/>
  <c r="J41" i="30"/>
  <c r="N41" i="30"/>
  <c r="O41" i="30"/>
  <c r="P40" i="30"/>
  <c r="I40" i="30"/>
  <c r="J40" i="30"/>
  <c r="P39" i="30"/>
  <c r="H39" i="30"/>
  <c r="J39" i="30"/>
  <c r="P38" i="30"/>
  <c r="I38" i="30"/>
  <c r="J38" i="30"/>
  <c r="P37" i="30"/>
  <c r="J37" i="30"/>
  <c r="P36" i="30"/>
  <c r="J36" i="30"/>
  <c r="P35" i="30"/>
  <c r="J35" i="30"/>
  <c r="P34" i="30"/>
  <c r="J34" i="30"/>
  <c r="D34" i="30"/>
  <c r="L34" i="30"/>
  <c r="O34" i="30"/>
  <c r="P33" i="30"/>
  <c r="I33" i="30"/>
  <c r="J33" i="30"/>
  <c r="P32" i="30"/>
  <c r="I32" i="30"/>
  <c r="J32" i="30"/>
  <c r="P31" i="30"/>
  <c r="I31" i="30"/>
  <c r="J31" i="30"/>
  <c r="P30" i="30"/>
  <c r="I30" i="30"/>
  <c r="J30" i="30"/>
  <c r="P29" i="30"/>
  <c r="I29" i="30"/>
  <c r="J29" i="30"/>
  <c r="P28" i="30"/>
  <c r="I28" i="30"/>
  <c r="J28" i="30"/>
  <c r="P27" i="30"/>
  <c r="I27" i="30"/>
  <c r="J27" i="30"/>
  <c r="P22" i="30"/>
  <c r="I22" i="30"/>
  <c r="J22" i="30"/>
  <c r="I21" i="30"/>
  <c r="C17" i="30"/>
  <c r="D36" i="30"/>
  <c r="L36" i="30"/>
  <c r="O36" i="30"/>
  <c r="C16" i="30"/>
  <c r="D37" i="30"/>
  <c r="L37" i="30"/>
  <c r="O37" i="30"/>
  <c r="C15" i="30"/>
  <c r="D40" i="30"/>
  <c r="N40" i="30"/>
  <c r="O40" i="30"/>
  <c r="AD13" i="30"/>
  <c r="AC13" i="30"/>
  <c r="AB13" i="30"/>
  <c r="AA13" i="30"/>
  <c r="Z13" i="30"/>
  <c r="Y13" i="30"/>
  <c r="X13" i="30"/>
  <c r="W13" i="30"/>
  <c r="V13" i="30"/>
  <c r="U13" i="30"/>
  <c r="T13" i="30"/>
  <c r="S13" i="30"/>
  <c r="D11" i="30"/>
  <c r="B11" i="30"/>
  <c r="C11" i="30"/>
  <c r="C10" i="30"/>
  <c r="C9" i="30"/>
  <c r="A6" i="30"/>
  <c r="A4" i="30"/>
  <c r="D66" i="29"/>
  <c r="L55" i="29"/>
  <c r="L57" i="29"/>
  <c r="P53" i="29"/>
  <c r="I53" i="29"/>
  <c r="J53" i="29"/>
  <c r="N53" i="29"/>
  <c r="O53" i="29"/>
  <c r="P52" i="29"/>
  <c r="I52" i="29"/>
  <c r="J52" i="29"/>
  <c r="P51" i="29"/>
  <c r="I51" i="29"/>
  <c r="J51" i="29"/>
  <c r="P50" i="29"/>
  <c r="I50" i="29"/>
  <c r="J50" i="29"/>
  <c r="P49" i="29"/>
  <c r="I49" i="29"/>
  <c r="J49" i="29"/>
  <c r="P48" i="29"/>
  <c r="I48" i="29"/>
  <c r="P47" i="29"/>
  <c r="I47" i="29"/>
  <c r="J47" i="29"/>
  <c r="P46" i="29"/>
  <c r="I46" i="29"/>
  <c r="P45" i="29"/>
  <c r="I45" i="29"/>
  <c r="J45" i="29"/>
  <c r="P44" i="29"/>
  <c r="I44" i="29"/>
  <c r="J44" i="29"/>
  <c r="I43" i="29"/>
  <c r="J43" i="29"/>
  <c r="P42" i="29"/>
  <c r="I42" i="29"/>
  <c r="J42" i="29"/>
  <c r="P41" i="29"/>
  <c r="H41" i="29"/>
  <c r="J41" i="29"/>
  <c r="P40" i="29"/>
  <c r="H40" i="29"/>
  <c r="J40" i="29"/>
  <c r="P39" i="29"/>
  <c r="I39" i="29"/>
  <c r="J39" i="29"/>
  <c r="P38" i="29"/>
  <c r="I38" i="29"/>
  <c r="J38" i="29"/>
  <c r="P37" i="29"/>
  <c r="I37" i="29"/>
  <c r="J37" i="29"/>
  <c r="P36" i="29"/>
  <c r="I36" i="29"/>
  <c r="J36" i="29"/>
  <c r="P35" i="29"/>
  <c r="I35" i="29"/>
  <c r="J35" i="29"/>
  <c r="P34" i="29"/>
  <c r="I34" i="29"/>
  <c r="J34" i="29"/>
  <c r="P33" i="29"/>
  <c r="I33" i="29"/>
  <c r="J33" i="29"/>
  <c r="J28" i="29"/>
  <c r="J27" i="29"/>
  <c r="C17" i="29"/>
  <c r="C16" i="29"/>
  <c r="O64" i="29"/>
  <c r="C15" i="29"/>
  <c r="C14" i="29"/>
  <c r="I15" i="29"/>
  <c r="AD12" i="29"/>
  <c r="AC12" i="29"/>
  <c r="AB12" i="29"/>
  <c r="AA12" i="29"/>
  <c r="Z12" i="29"/>
  <c r="Y12" i="29"/>
  <c r="X12" i="29"/>
  <c r="W12" i="29"/>
  <c r="V12" i="29"/>
  <c r="U12" i="29"/>
  <c r="T12" i="29"/>
  <c r="S12" i="29"/>
  <c r="D10" i="29"/>
  <c r="B10" i="29"/>
  <c r="C10" i="29"/>
  <c r="C9" i="29"/>
  <c r="C8" i="29"/>
  <c r="A6" i="29"/>
  <c r="A4" i="29"/>
  <c r="D67" i="28"/>
  <c r="L56" i="28"/>
  <c r="L58" i="28"/>
  <c r="P54" i="28"/>
  <c r="I54" i="28"/>
  <c r="J54" i="28"/>
  <c r="N54" i="28"/>
  <c r="O54" i="28"/>
  <c r="P53" i="28"/>
  <c r="I53" i="28"/>
  <c r="J53" i="28"/>
  <c r="P52" i="28"/>
  <c r="I52" i="28"/>
  <c r="J52" i="28"/>
  <c r="P51" i="28"/>
  <c r="I51" i="28"/>
  <c r="J51" i="28"/>
  <c r="P50" i="28"/>
  <c r="I50" i="28"/>
  <c r="J50" i="28"/>
  <c r="P49" i="28"/>
  <c r="I49" i="28"/>
  <c r="J49" i="28"/>
  <c r="P48" i="28"/>
  <c r="I48" i="28"/>
  <c r="J48" i="28"/>
  <c r="P47" i="28"/>
  <c r="I47" i="28"/>
  <c r="N47" i="28"/>
  <c r="O47" i="28"/>
  <c r="P46" i="28"/>
  <c r="I46" i="28"/>
  <c r="J46" i="28"/>
  <c r="P45" i="28"/>
  <c r="I45" i="28"/>
  <c r="J45" i="28"/>
  <c r="P44" i="28"/>
  <c r="I44" i="28"/>
  <c r="J44" i="28"/>
  <c r="P43" i="28"/>
  <c r="I43" i="28"/>
  <c r="J43" i="28"/>
  <c r="P42" i="28"/>
  <c r="H42" i="28"/>
  <c r="J42" i="28"/>
  <c r="P41" i="28"/>
  <c r="H41" i="28"/>
  <c r="J41" i="28"/>
  <c r="P40" i="28"/>
  <c r="I40" i="28"/>
  <c r="J40" i="28"/>
  <c r="P39" i="28"/>
  <c r="I39" i="28"/>
  <c r="J39" i="28"/>
  <c r="P38" i="28"/>
  <c r="I38" i="28"/>
  <c r="J38" i="28"/>
  <c r="P37" i="28"/>
  <c r="I37" i="28"/>
  <c r="J37" i="28"/>
  <c r="P36" i="28"/>
  <c r="I36" i="28"/>
  <c r="J36" i="28"/>
  <c r="P35" i="28"/>
  <c r="I35" i="28"/>
  <c r="J35" i="28"/>
  <c r="P34" i="28"/>
  <c r="I34" i="28"/>
  <c r="J34" i="28"/>
  <c r="J29" i="28"/>
  <c r="J28" i="28"/>
  <c r="O26" i="28"/>
  <c r="N26" i="28"/>
  <c r="J26" i="28"/>
  <c r="C20" i="28"/>
  <c r="D19" i="28"/>
  <c r="C17" i="28"/>
  <c r="D17" i="28"/>
  <c r="C16" i="28"/>
  <c r="O65" i="28"/>
  <c r="C15" i="28"/>
  <c r="C14" i="28"/>
  <c r="AD12" i="28"/>
  <c r="AC12" i="28"/>
  <c r="AB12" i="28"/>
  <c r="AA12" i="28"/>
  <c r="Z12" i="28"/>
  <c r="Y12" i="28"/>
  <c r="X12" i="28"/>
  <c r="W12" i="28"/>
  <c r="V12" i="28"/>
  <c r="U12" i="28"/>
  <c r="T12" i="28"/>
  <c r="S12" i="28"/>
  <c r="D10" i="28"/>
  <c r="B10" i="28"/>
  <c r="C10" i="28"/>
  <c r="C9" i="28"/>
  <c r="C8" i="28"/>
  <c r="A6" i="28"/>
  <c r="A4" i="28"/>
  <c r="D67" i="27"/>
  <c r="L56" i="27"/>
  <c r="L58" i="27"/>
  <c r="P54" i="27"/>
  <c r="I54" i="27"/>
  <c r="J54" i="27"/>
  <c r="N54" i="27"/>
  <c r="O54" i="27"/>
  <c r="P53" i="27"/>
  <c r="I53" i="27"/>
  <c r="J53" i="27"/>
  <c r="P52" i="27"/>
  <c r="I52" i="27"/>
  <c r="J52" i="27"/>
  <c r="P51" i="27"/>
  <c r="I51" i="27"/>
  <c r="J51" i="27"/>
  <c r="P50" i="27"/>
  <c r="I50" i="27"/>
  <c r="J50" i="27"/>
  <c r="P49" i="27"/>
  <c r="I49" i="27"/>
  <c r="P48" i="27"/>
  <c r="I48" i="27"/>
  <c r="J48" i="27"/>
  <c r="P47" i="27"/>
  <c r="I47" i="27"/>
  <c r="N47" i="27"/>
  <c r="O47" i="27"/>
  <c r="P46" i="27"/>
  <c r="I46" i="27"/>
  <c r="J46" i="27"/>
  <c r="P45" i="27"/>
  <c r="I45" i="27"/>
  <c r="J45" i="27"/>
  <c r="P44" i="27"/>
  <c r="I44" i="27"/>
  <c r="J44" i="27"/>
  <c r="P43" i="27"/>
  <c r="I43" i="27"/>
  <c r="J43" i="27"/>
  <c r="P42" i="27"/>
  <c r="H42" i="27"/>
  <c r="J42" i="27"/>
  <c r="P41" i="27"/>
  <c r="H41" i="27"/>
  <c r="J41" i="27"/>
  <c r="P40" i="27"/>
  <c r="I40" i="27"/>
  <c r="J40" i="27"/>
  <c r="P39" i="27"/>
  <c r="I39" i="27"/>
  <c r="J39" i="27"/>
  <c r="P38" i="27"/>
  <c r="I38" i="27"/>
  <c r="J38" i="27"/>
  <c r="P37" i="27"/>
  <c r="I37" i="27"/>
  <c r="J37" i="27"/>
  <c r="P36" i="27"/>
  <c r="I36" i="27"/>
  <c r="J36" i="27"/>
  <c r="P35" i="27"/>
  <c r="I35" i="27"/>
  <c r="J35" i="27"/>
  <c r="P34" i="27"/>
  <c r="I34" i="27"/>
  <c r="J34" i="27"/>
  <c r="J29" i="27"/>
  <c r="J28" i="27"/>
  <c r="N26" i="27"/>
  <c r="O26" i="27"/>
  <c r="J26" i="27"/>
  <c r="C17" i="27"/>
  <c r="C16" i="27"/>
  <c r="D43" i="27"/>
  <c r="N43" i="27"/>
  <c r="O43" i="27"/>
  <c r="C15" i="27"/>
  <c r="C14" i="27"/>
  <c r="I15" i="27"/>
  <c r="AD12" i="27"/>
  <c r="AC12" i="27"/>
  <c r="AB12" i="27"/>
  <c r="AA12" i="27"/>
  <c r="Z12" i="27"/>
  <c r="Y12" i="27"/>
  <c r="X12" i="27"/>
  <c r="W12" i="27"/>
  <c r="V12" i="27"/>
  <c r="U12" i="27"/>
  <c r="T12" i="27"/>
  <c r="S12" i="27"/>
  <c r="D10" i="27"/>
  <c r="B10" i="27"/>
  <c r="C10" i="27"/>
  <c r="C9" i="27"/>
  <c r="C8" i="27"/>
  <c r="A6" i="27"/>
  <c r="A4" i="27"/>
  <c r="L55" i="26"/>
  <c r="L57" i="26"/>
  <c r="P53" i="26"/>
  <c r="I53" i="26"/>
  <c r="J53" i="26"/>
  <c r="N53" i="26"/>
  <c r="O53" i="26"/>
  <c r="P52" i="26"/>
  <c r="I52" i="26"/>
  <c r="J52" i="26"/>
  <c r="P51" i="26"/>
  <c r="I51" i="26"/>
  <c r="J51" i="26"/>
  <c r="P50" i="26"/>
  <c r="I50" i="26"/>
  <c r="J50" i="26"/>
  <c r="P49" i="26"/>
  <c r="I49" i="26"/>
  <c r="J49" i="26"/>
  <c r="P48" i="26"/>
  <c r="O48" i="26"/>
  <c r="J48" i="26"/>
  <c r="P47" i="26"/>
  <c r="I47" i="26"/>
  <c r="N47" i="26"/>
  <c r="O47" i="26"/>
  <c r="P46" i="26"/>
  <c r="I46" i="26"/>
  <c r="J46" i="26"/>
  <c r="P45" i="26"/>
  <c r="J45" i="26"/>
  <c r="P44" i="26"/>
  <c r="I44" i="26"/>
  <c r="J44" i="26"/>
  <c r="P43" i="26"/>
  <c r="I43" i="26"/>
  <c r="J43" i="26"/>
  <c r="P42" i="26"/>
  <c r="I42" i="26"/>
  <c r="J42" i="26"/>
  <c r="I41" i="26"/>
  <c r="J41" i="26"/>
  <c r="N41" i="26"/>
  <c r="O41" i="26"/>
  <c r="P40" i="26"/>
  <c r="I40" i="26"/>
  <c r="J40" i="26"/>
  <c r="P39" i="26"/>
  <c r="H39" i="26"/>
  <c r="J39" i="26"/>
  <c r="P38" i="26"/>
  <c r="I38" i="26"/>
  <c r="J38" i="26"/>
  <c r="P37" i="26"/>
  <c r="O37" i="26"/>
  <c r="J37" i="26"/>
  <c r="P36" i="26"/>
  <c r="O36" i="26"/>
  <c r="J36" i="26"/>
  <c r="P35" i="26"/>
  <c r="O35" i="26"/>
  <c r="J35" i="26"/>
  <c r="P34" i="26"/>
  <c r="O34" i="26"/>
  <c r="J34" i="26"/>
  <c r="P33" i="26"/>
  <c r="I33" i="26"/>
  <c r="J33" i="26"/>
  <c r="P32" i="26"/>
  <c r="I32" i="26"/>
  <c r="J32" i="26"/>
  <c r="P31" i="26"/>
  <c r="I31" i="26"/>
  <c r="J31" i="26"/>
  <c r="P30" i="26"/>
  <c r="I30" i="26"/>
  <c r="J30" i="26"/>
  <c r="P29" i="26"/>
  <c r="I29" i="26"/>
  <c r="J29" i="26"/>
  <c r="P28" i="26"/>
  <c r="I28" i="26"/>
  <c r="J28" i="26"/>
  <c r="P27" i="26"/>
  <c r="I27" i="26"/>
  <c r="J27" i="26"/>
  <c r="J22" i="26"/>
  <c r="N21" i="26"/>
  <c r="O21" i="26"/>
  <c r="J21" i="26"/>
  <c r="C17" i="26"/>
  <c r="D36" i="26"/>
  <c r="C16" i="26"/>
  <c r="C15" i="26"/>
  <c r="D28" i="26"/>
  <c r="AD13" i="26"/>
  <c r="AC13" i="26"/>
  <c r="AB13" i="26"/>
  <c r="AA13" i="26"/>
  <c r="Z13" i="26"/>
  <c r="Y13" i="26"/>
  <c r="X13" i="26"/>
  <c r="W13" i="26"/>
  <c r="V13" i="26"/>
  <c r="U13" i="26"/>
  <c r="T13" i="26"/>
  <c r="S13" i="26"/>
  <c r="D11" i="26"/>
  <c r="B11" i="26"/>
  <c r="C11" i="26"/>
  <c r="C10" i="26"/>
  <c r="C9" i="26"/>
  <c r="A6" i="26"/>
  <c r="A4" i="26"/>
  <c r="L50" i="25"/>
  <c r="L52" i="25"/>
  <c r="P48" i="25"/>
  <c r="I48" i="25"/>
  <c r="J48" i="25"/>
  <c r="N48" i="25"/>
  <c r="O48" i="25"/>
  <c r="P47" i="25"/>
  <c r="I47" i="25"/>
  <c r="J47" i="25"/>
  <c r="P46" i="25"/>
  <c r="I46" i="25"/>
  <c r="J46" i="25"/>
  <c r="P45" i="25"/>
  <c r="I45" i="25"/>
  <c r="J45" i="25"/>
  <c r="P44" i="25"/>
  <c r="I44" i="25"/>
  <c r="J44" i="25"/>
  <c r="P43" i="25"/>
  <c r="I43" i="25"/>
  <c r="P42" i="25"/>
  <c r="I42" i="25"/>
  <c r="J42" i="25"/>
  <c r="P41" i="25"/>
  <c r="I41" i="25"/>
  <c r="N41" i="25"/>
  <c r="O41" i="25"/>
  <c r="P40" i="25"/>
  <c r="I40" i="25"/>
  <c r="J40" i="25"/>
  <c r="P39" i="25"/>
  <c r="I39" i="25"/>
  <c r="J39" i="25"/>
  <c r="P38" i="25"/>
  <c r="I38" i="25"/>
  <c r="J38" i="25"/>
  <c r="N38" i="25"/>
  <c r="O38" i="25"/>
  <c r="P37" i="25"/>
  <c r="I37" i="25"/>
  <c r="J37" i="25"/>
  <c r="P36" i="25"/>
  <c r="H36" i="25"/>
  <c r="J36" i="25"/>
  <c r="P35" i="25"/>
  <c r="I35" i="25"/>
  <c r="J35" i="25"/>
  <c r="P34" i="25"/>
  <c r="I34" i="25"/>
  <c r="J34" i="25"/>
  <c r="P33" i="25"/>
  <c r="I33" i="25"/>
  <c r="J33" i="25"/>
  <c r="P32" i="25"/>
  <c r="I32" i="25"/>
  <c r="J32" i="25"/>
  <c r="P31" i="25"/>
  <c r="I31" i="25"/>
  <c r="J31" i="25"/>
  <c r="P30" i="25"/>
  <c r="I30" i="25"/>
  <c r="J30" i="25"/>
  <c r="P29" i="25"/>
  <c r="I29" i="25"/>
  <c r="J29" i="25"/>
  <c r="P28" i="25"/>
  <c r="I28" i="25"/>
  <c r="J28" i="25"/>
  <c r="J23" i="25"/>
  <c r="J22" i="25"/>
  <c r="N21" i="25"/>
  <c r="J21" i="25"/>
  <c r="C15" i="25"/>
  <c r="D44" i="25"/>
  <c r="AD13" i="25"/>
  <c r="AC13" i="25"/>
  <c r="AB13" i="25"/>
  <c r="AA13" i="25"/>
  <c r="Z13" i="25"/>
  <c r="Y13" i="25"/>
  <c r="X13" i="25"/>
  <c r="W13" i="25"/>
  <c r="V13" i="25"/>
  <c r="U13" i="25"/>
  <c r="T13" i="25"/>
  <c r="S13" i="25"/>
  <c r="D11" i="25"/>
  <c r="B11" i="25"/>
  <c r="C11" i="25"/>
  <c r="C10" i="25"/>
  <c r="C9" i="25"/>
  <c r="A6" i="25"/>
  <c r="A4" i="25"/>
  <c r="L47" i="24"/>
  <c r="L49" i="24"/>
  <c r="P45" i="24"/>
  <c r="I45" i="24"/>
  <c r="J45" i="24"/>
  <c r="N45" i="24"/>
  <c r="O45" i="24"/>
  <c r="P44" i="24"/>
  <c r="I44" i="24"/>
  <c r="J44" i="24"/>
  <c r="P43" i="24"/>
  <c r="I43" i="24"/>
  <c r="J43" i="24"/>
  <c r="N43" i="24"/>
  <c r="O43" i="24"/>
  <c r="P42" i="24"/>
  <c r="I42" i="24"/>
  <c r="J42" i="24"/>
  <c r="P41" i="24"/>
  <c r="I41" i="24"/>
  <c r="N41" i="24"/>
  <c r="O41" i="24"/>
  <c r="P40" i="24"/>
  <c r="I40" i="24"/>
  <c r="J40" i="24"/>
  <c r="P39" i="24"/>
  <c r="I39" i="24"/>
  <c r="P38" i="24"/>
  <c r="I38" i="24"/>
  <c r="J38" i="24"/>
  <c r="P37" i="24"/>
  <c r="I37" i="24"/>
  <c r="J37" i="24"/>
  <c r="P36" i="24"/>
  <c r="I36" i="24"/>
  <c r="J36" i="24"/>
  <c r="P35" i="24"/>
  <c r="I35" i="24"/>
  <c r="J35" i="24"/>
  <c r="P34" i="24"/>
  <c r="H34" i="24"/>
  <c r="J34" i="24"/>
  <c r="P33" i="24"/>
  <c r="I33" i="24"/>
  <c r="J33" i="24"/>
  <c r="N33" i="24"/>
  <c r="O33" i="24"/>
  <c r="P32" i="24"/>
  <c r="I32" i="24"/>
  <c r="J32" i="24"/>
  <c r="P31" i="24"/>
  <c r="I31" i="24"/>
  <c r="J31" i="24"/>
  <c r="P30" i="24"/>
  <c r="I30" i="24"/>
  <c r="J30" i="24"/>
  <c r="P29" i="24"/>
  <c r="I29" i="24"/>
  <c r="J29" i="24"/>
  <c r="P28" i="24"/>
  <c r="I28" i="24"/>
  <c r="J28" i="24"/>
  <c r="P27" i="24"/>
  <c r="I27" i="24"/>
  <c r="J27" i="24"/>
  <c r="P26" i="24"/>
  <c r="I26" i="24"/>
  <c r="J26" i="24"/>
  <c r="P25" i="24"/>
  <c r="I25" i="24"/>
  <c r="J25" i="24"/>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c r="C14" i="24"/>
  <c r="D25" i="24"/>
  <c r="D10" i="24"/>
  <c r="B10" i="24"/>
  <c r="C10" i="24"/>
  <c r="C9" i="24"/>
  <c r="C8" i="24"/>
  <c r="A5" i="24"/>
  <c r="P56" i="23"/>
  <c r="I56" i="23"/>
  <c r="J56" i="23"/>
  <c r="N56" i="23"/>
  <c r="O56" i="23"/>
  <c r="P55" i="23"/>
  <c r="I55" i="23"/>
  <c r="J55" i="23"/>
  <c r="N55" i="23"/>
  <c r="O55" i="23"/>
  <c r="D55" i="23"/>
  <c r="P54" i="23"/>
  <c r="I54" i="23"/>
  <c r="J54" i="23"/>
  <c r="N54" i="23"/>
  <c r="O54" i="23"/>
  <c r="P53" i="23"/>
  <c r="I53" i="23"/>
  <c r="J53" i="23"/>
  <c r="P52" i="23"/>
  <c r="J52" i="23"/>
  <c r="D52" i="23"/>
  <c r="L52" i="23"/>
  <c r="O52" i="23"/>
  <c r="P51" i="23"/>
  <c r="I51" i="23"/>
  <c r="N51" i="23"/>
  <c r="O51" i="23"/>
  <c r="P50" i="23"/>
  <c r="I50" i="23"/>
  <c r="J50" i="23"/>
  <c r="P49" i="23"/>
  <c r="J49" i="23"/>
  <c r="P48" i="23"/>
  <c r="I48" i="23"/>
  <c r="N48" i="23"/>
  <c r="O48" i="23"/>
  <c r="P47" i="23"/>
  <c r="I47" i="23"/>
  <c r="J47" i="23"/>
  <c r="P46" i="23"/>
  <c r="I46" i="23"/>
  <c r="J46" i="23"/>
  <c r="P45" i="23"/>
  <c r="I45" i="23"/>
  <c r="J45" i="23"/>
  <c r="P44" i="23"/>
  <c r="I44" i="23"/>
  <c r="J44" i="23"/>
  <c r="P43" i="23"/>
  <c r="H43" i="23"/>
  <c r="J43" i="23"/>
  <c r="P42" i="23"/>
  <c r="P41" i="23"/>
  <c r="J41" i="23"/>
  <c r="D41" i="23"/>
  <c r="L41" i="23"/>
  <c r="O41" i="23"/>
  <c r="P40" i="23"/>
  <c r="J40" i="23"/>
  <c r="D40" i="23"/>
  <c r="L40" i="23"/>
  <c r="O40" i="23"/>
  <c r="P39" i="23"/>
  <c r="J39" i="23"/>
  <c r="D39" i="23"/>
  <c r="L39" i="23"/>
  <c r="P38" i="23"/>
  <c r="I38" i="23"/>
  <c r="J38" i="23"/>
  <c r="P37" i="23"/>
  <c r="I37" i="23"/>
  <c r="J37" i="23"/>
  <c r="P36" i="23"/>
  <c r="I36" i="23"/>
  <c r="J36" i="23"/>
  <c r="P35" i="23"/>
  <c r="I35" i="23"/>
  <c r="J35" i="23"/>
  <c r="P34" i="23"/>
  <c r="I34" i="23"/>
  <c r="J34" i="23"/>
  <c r="P33" i="23"/>
  <c r="I33" i="23"/>
  <c r="J33" i="23"/>
  <c r="P32" i="23"/>
  <c r="I32" i="23"/>
  <c r="J32" i="23"/>
  <c r="P27" i="23"/>
  <c r="I27" i="23"/>
  <c r="P26" i="23"/>
  <c r="I26" i="23"/>
  <c r="I25" i="23"/>
  <c r="N25" i="23"/>
  <c r="O25" i="23"/>
  <c r="D18" i="23"/>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c r="C10" i="23"/>
  <c r="C9" i="23"/>
  <c r="A6" i="23"/>
  <c r="A4" i="23"/>
  <c r="L53" i="22"/>
  <c r="L55" i="22"/>
  <c r="P51" i="22"/>
  <c r="I51" i="22"/>
  <c r="J51" i="22"/>
  <c r="N51" i="22"/>
  <c r="O51" i="22"/>
  <c r="P50" i="22"/>
  <c r="I50" i="22"/>
  <c r="J50" i="22"/>
  <c r="P49" i="22"/>
  <c r="I49" i="22"/>
  <c r="J49" i="22"/>
  <c r="N49" i="22"/>
  <c r="O49" i="22"/>
  <c r="P48" i="22"/>
  <c r="I48" i="22"/>
  <c r="J48" i="22"/>
  <c r="P47" i="22"/>
  <c r="I47" i="22"/>
  <c r="N47" i="22"/>
  <c r="O47" i="22"/>
  <c r="P46" i="22"/>
  <c r="I46" i="22"/>
  <c r="J46" i="22"/>
  <c r="P45" i="22"/>
  <c r="I45" i="22"/>
  <c r="N45" i="22"/>
  <c r="O45" i="22"/>
  <c r="P44" i="22"/>
  <c r="I44" i="22"/>
  <c r="J44" i="22"/>
  <c r="P43" i="22"/>
  <c r="I43" i="22"/>
  <c r="J43" i="22"/>
  <c r="P42" i="22"/>
  <c r="I42" i="22"/>
  <c r="J42" i="22"/>
  <c r="P41" i="22"/>
  <c r="I41" i="22"/>
  <c r="J41" i="22"/>
  <c r="P40" i="22"/>
  <c r="H40" i="22"/>
  <c r="J40" i="22"/>
  <c r="P39" i="22"/>
  <c r="I39" i="22"/>
  <c r="J39" i="22"/>
  <c r="N39" i="22"/>
  <c r="O39" i="22"/>
  <c r="P38" i="22"/>
  <c r="I38" i="22"/>
  <c r="J38" i="22"/>
  <c r="P37" i="22"/>
  <c r="I37" i="22"/>
  <c r="J37" i="22"/>
  <c r="P36" i="22"/>
  <c r="I36" i="22"/>
  <c r="J36" i="22"/>
  <c r="P35" i="22"/>
  <c r="I35" i="22"/>
  <c r="J35" i="22"/>
  <c r="P34" i="22"/>
  <c r="I34" i="22"/>
  <c r="J34" i="22"/>
  <c r="P33" i="22"/>
  <c r="I33" i="22"/>
  <c r="J33" i="22"/>
  <c r="P32" i="22"/>
  <c r="I32" i="22"/>
  <c r="J32" i="22"/>
  <c r="P31" i="22"/>
  <c r="I31" i="22"/>
  <c r="J31" i="22"/>
  <c r="J26" i="22"/>
  <c r="N25" i="22"/>
  <c r="O25" i="22"/>
  <c r="J25" i="22"/>
  <c r="D17" i="22"/>
  <c r="D31" i="22"/>
  <c r="D11" i="22"/>
  <c r="B11" i="22"/>
  <c r="C11" i="22"/>
  <c r="C10" i="22"/>
  <c r="C9" i="22"/>
  <c r="A6" i="22"/>
  <c r="A4" i="22"/>
  <c r="D72" i="21"/>
  <c r="P59" i="21"/>
  <c r="I59" i="21"/>
  <c r="J59" i="21"/>
  <c r="N59" i="21"/>
  <c r="O59" i="21"/>
  <c r="P58" i="21"/>
  <c r="I58" i="21"/>
  <c r="J58" i="21"/>
  <c r="P57" i="21"/>
  <c r="I57" i="21"/>
  <c r="J57" i="21"/>
  <c r="P56" i="21"/>
  <c r="I56" i="21"/>
  <c r="J56" i="21"/>
  <c r="P55" i="21"/>
  <c r="I55" i="21"/>
  <c r="J55" i="21"/>
  <c r="P54" i="21"/>
  <c r="G54" i="21"/>
  <c r="D54" i="21"/>
  <c r="P53" i="21"/>
  <c r="I53" i="21"/>
  <c r="P52" i="21"/>
  <c r="I52" i="21"/>
  <c r="J52" i="21"/>
  <c r="P51" i="21"/>
  <c r="J51" i="21"/>
  <c r="P50" i="21"/>
  <c r="J50" i="21"/>
  <c r="P49" i="21"/>
  <c r="I49" i="21"/>
  <c r="N49" i="21"/>
  <c r="O49" i="21"/>
  <c r="P48" i="21"/>
  <c r="I48" i="21"/>
  <c r="J48" i="21"/>
  <c r="P47" i="21"/>
  <c r="I47" i="21"/>
  <c r="J47" i="21"/>
  <c r="I46" i="21"/>
  <c r="J46" i="21"/>
  <c r="P45" i="21"/>
  <c r="I45" i="21"/>
  <c r="J45" i="21"/>
  <c r="P44" i="21"/>
  <c r="H44" i="21"/>
  <c r="J44" i="21"/>
  <c r="P43" i="21"/>
  <c r="H43" i="21"/>
  <c r="J43" i="21"/>
  <c r="P42" i="21"/>
  <c r="I42" i="21"/>
  <c r="J42" i="21"/>
  <c r="P41" i="21"/>
  <c r="G41" i="21"/>
  <c r="J41" i="21"/>
  <c r="D41" i="21"/>
  <c r="L41" i="21"/>
  <c r="O41" i="21"/>
  <c r="P40" i="21"/>
  <c r="G40" i="21"/>
  <c r="J40" i="21"/>
  <c r="D40" i="21"/>
  <c r="P39" i="21"/>
  <c r="G39" i="21"/>
  <c r="J39" i="21"/>
  <c r="D39" i="21"/>
  <c r="L39" i="21"/>
  <c r="P38" i="21"/>
  <c r="I38" i="21"/>
  <c r="J38" i="21"/>
  <c r="P37" i="21"/>
  <c r="I37" i="21"/>
  <c r="J37" i="21"/>
  <c r="P36" i="21"/>
  <c r="I36" i="21"/>
  <c r="J36" i="21"/>
  <c r="P35" i="21"/>
  <c r="I35" i="21"/>
  <c r="J35" i="21"/>
  <c r="P34" i="21"/>
  <c r="I34" i="21"/>
  <c r="J34" i="21"/>
  <c r="P33" i="21"/>
  <c r="I33" i="21"/>
  <c r="J33" i="21"/>
  <c r="J28" i="21"/>
  <c r="J27" i="21"/>
  <c r="C17" i="21"/>
  <c r="C16" i="21"/>
  <c r="D34" i="21"/>
  <c r="C15" i="21"/>
  <c r="C14" i="21"/>
  <c r="AD12" i="21"/>
  <c r="AC12" i="21"/>
  <c r="AB12" i="21"/>
  <c r="AA12" i="21"/>
  <c r="Z12" i="21"/>
  <c r="Y12" i="21"/>
  <c r="X12" i="21"/>
  <c r="W12" i="21"/>
  <c r="V12" i="21"/>
  <c r="U12" i="21"/>
  <c r="T12" i="21"/>
  <c r="S12" i="21"/>
  <c r="D10" i="21"/>
  <c r="B10" i="21"/>
  <c r="C10" i="21"/>
  <c r="C9" i="21"/>
  <c r="C8" i="21"/>
  <c r="A6" i="21"/>
  <c r="A4" i="21"/>
  <c r="D73" i="20"/>
  <c r="P60" i="20"/>
  <c r="I60" i="20"/>
  <c r="J60" i="20"/>
  <c r="N60" i="20"/>
  <c r="O60" i="20"/>
  <c r="P59" i="20"/>
  <c r="I59" i="20"/>
  <c r="J59" i="20"/>
  <c r="P58" i="20"/>
  <c r="I58" i="20"/>
  <c r="J58" i="20"/>
  <c r="P57" i="20"/>
  <c r="I57" i="20"/>
  <c r="J57" i="20"/>
  <c r="P56" i="20"/>
  <c r="I56" i="20"/>
  <c r="J56" i="20"/>
  <c r="P55" i="20"/>
  <c r="G55" i="20"/>
  <c r="J55" i="20"/>
  <c r="D55" i="20"/>
  <c r="L55" i="20"/>
  <c r="O55" i="20"/>
  <c r="P54" i="20"/>
  <c r="I54" i="20"/>
  <c r="N54" i="20"/>
  <c r="O54" i="20"/>
  <c r="P53" i="20"/>
  <c r="I53" i="20"/>
  <c r="J53" i="20"/>
  <c r="P52" i="20"/>
  <c r="J52" i="20"/>
  <c r="P51" i="20"/>
  <c r="J51" i="20"/>
  <c r="P50" i="20"/>
  <c r="I50" i="20"/>
  <c r="N50" i="20"/>
  <c r="O50" i="20"/>
  <c r="P49" i="20"/>
  <c r="I49" i="20"/>
  <c r="J49" i="20"/>
  <c r="P48" i="20"/>
  <c r="I48" i="20"/>
  <c r="J48" i="20"/>
  <c r="P47" i="20"/>
  <c r="I47" i="20"/>
  <c r="J47" i="20"/>
  <c r="P46" i="20"/>
  <c r="I46" i="20"/>
  <c r="J46" i="20"/>
  <c r="P45" i="20"/>
  <c r="H45" i="20"/>
  <c r="J45" i="20"/>
  <c r="P44" i="20"/>
  <c r="H44" i="20"/>
  <c r="J44" i="20"/>
  <c r="P43" i="20"/>
  <c r="I43" i="20"/>
  <c r="J43" i="20"/>
  <c r="P42" i="20"/>
  <c r="G42" i="20"/>
  <c r="J42" i="20"/>
  <c r="D42" i="20"/>
  <c r="L42" i="20"/>
  <c r="O42" i="20"/>
  <c r="P41" i="20"/>
  <c r="G41" i="20"/>
  <c r="D41" i="20"/>
  <c r="P40" i="20"/>
  <c r="G40" i="20"/>
  <c r="J40" i="20"/>
  <c r="D40" i="20"/>
  <c r="P39" i="20"/>
  <c r="I39" i="20"/>
  <c r="J39" i="20"/>
  <c r="P38" i="20"/>
  <c r="J38" i="20"/>
  <c r="I38" i="20"/>
  <c r="P37" i="20"/>
  <c r="I37" i="20"/>
  <c r="J37" i="20"/>
  <c r="P36" i="20"/>
  <c r="I36" i="20"/>
  <c r="J36" i="20"/>
  <c r="P35" i="20"/>
  <c r="I35" i="20"/>
  <c r="J35" i="20"/>
  <c r="P34" i="20"/>
  <c r="I34" i="20"/>
  <c r="J34" i="20"/>
  <c r="J29" i="20"/>
  <c r="J28" i="20"/>
  <c r="N26" i="20"/>
  <c r="O26" i="20"/>
  <c r="J26" i="20"/>
  <c r="C17" i="20"/>
  <c r="D17" i="20"/>
  <c r="C16" i="20"/>
  <c r="D34" i="20"/>
  <c r="C15" i="20"/>
  <c r="C14" i="20"/>
  <c r="AD12" i="20"/>
  <c r="AC12" i="20"/>
  <c r="AB12" i="20"/>
  <c r="AA12" i="20"/>
  <c r="Z12" i="20"/>
  <c r="Y12" i="20"/>
  <c r="X12" i="20"/>
  <c r="W12" i="20"/>
  <c r="V12" i="20"/>
  <c r="U12" i="20"/>
  <c r="T12" i="20"/>
  <c r="S12" i="20"/>
  <c r="D10" i="20"/>
  <c r="B10" i="20"/>
  <c r="C10" i="20"/>
  <c r="C9" i="20"/>
  <c r="C8" i="20"/>
  <c r="A6" i="20"/>
  <c r="A4" i="20"/>
  <c r="P60" i="19"/>
  <c r="I60" i="19"/>
  <c r="J60" i="19"/>
  <c r="N60" i="19"/>
  <c r="O60" i="19"/>
  <c r="P59" i="19"/>
  <c r="I59" i="19"/>
  <c r="J59" i="19"/>
  <c r="P58" i="19"/>
  <c r="I58" i="19"/>
  <c r="J58" i="19"/>
  <c r="P57" i="19"/>
  <c r="I57" i="19"/>
  <c r="J57" i="19"/>
  <c r="P56" i="19"/>
  <c r="I56" i="19"/>
  <c r="J56" i="19"/>
  <c r="P55" i="19"/>
  <c r="G55" i="19"/>
  <c r="J55" i="19"/>
  <c r="D55" i="19"/>
  <c r="P54" i="19"/>
  <c r="I54" i="19"/>
  <c r="P53" i="19"/>
  <c r="I53" i="19"/>
  <c r="J53" i="19"/>
  <c r="P52" i="19"/>
  <c r="P51" i="19"/>
  <c r="P50" i="19"/>
  <c r="I50" i="19"/>
  <c r="N50" i="19"/>
  <c r="O50" i="19"/>
  <c r="P49" i="19"/>
  <c r="I49" i="19"/>
  <c r="J49" i="19"/>
  <c r="P48" i="19"/>
  <c r="I48" i="19"/>
  <c r="J48" i="19"/>
  <c r="P47" i="19"/>
  <c r="I47" i="19"/>
  <c r="J47" i="19"/>
  <c r="P46" i="19"/>
  <c r="O46" i="19"/>
  <c r="I46" i="19"/>
  <c r="J46" i="19"/>
  <c r="P45" i="19"/>
  <c r="H45" i="19"/>
  <c r="J45" i="19"/>
  <c r="P44" i="19"/>
  <c r="H44" i="19"/>
  <c r="J44" i="19"/>
  <c r="P43" i="19"/>
  <c r="I43" i="19"/>
  <c r="J43" i="19"/>
  <c r="P42" i="19"/>
  <c r="G42" i="19"/>
  <c r="J42" i="19"/>
  <c r="D42" i="19"/>
  <c r="L42" i="19"/>
  <c r="O42" i="19"/>
  <c r="P41" i="19"/>
  <c r="G41" i="19"/>
  <c r="D41" i="19"/>
  <c r="P40" i="19"/>
  <c r="G40" i="19"/>
  <c r="J40" i="19"/>
  <c r="D40" i="19"/>
  <c r="L40" i="19"/>
  <c r="P39" i="19"/>
  <c r="O39" i="19"/>
  <c r="I39" i="19"/>
  <c r="J39" i="19"/>
  <c r="P38" i="19"/>
  <c r="I38" i="19"/>
  <c r="J38" i="19"/>
  <c r="P37" i="19"/>
  <c r="I37" i="19"/>
  <c r="J37" i="19"/>
  <c r="P36" i="19"/>
  <c r="I36" i="19"/>
  <c r="J36" i="19"/>
  <c r="P35" i="19"/>
  <c r="I35" i="19"/>
  <c r="J35" i="19"/>
  <c r="P34" i="19"/>
  <c r="I34" i="19"/>
  <c r="J34" i="19"/>
  <c r="J29" i="19"/>
  <c r="J28" i="19"/>
  <c r="N26" i="19"/>
  <c r="O26" i="19"/>
  <c r="J26" i="19"/>
  <c r="C18" i="19"/>
  <c r="D18" i="19"/>
  <c r="C17" i="19"/>
  <c r="C16" i="19"/>
  <c r="D34" i="19"/>
  <c r="D51" i="19"/>
  <c r="C15" i="19"/>
  <c r="C14" i="19"/>
  <c r="I15" i="19"/>
  <c r="D10" i="19"/>
  <c r="B10" i="19"/>
  <c r="C10" i="19"/>
  <c r="C9" i="19"/>
  <c r="C8" i="19"/>
  <c r="A6" i="19"/>
  <c r="P53" i="18"/>
  <c r="I53" i="18"/>
  <c r="J53" i="18"/>
  <c r="N53" i="18"/>
  <c r="O53" i="18"/>
  <c r="P52" i="18"/>
  <c r="I52" i="18"/>
  <c r="J52" i="18"/>
  <c r="P51" i="18"/>
  <c r="I51" i="18"/>
  <c r="J51" i="18"/>
  <c r="P50" i="18"/>
  <c r="I50" i="18"/>
  <c r="J50" i="18"/>
  <c r="P49" i="18"/>
  <c r="I49" i="18"/>
  <c r="J49" i="18"/>
  <c r="P48" i="18"/>
  <c r="G48" i="18"/>
  <c r="J48" i="18"/>
  <c r="P47" i="18"/>
  <c r="I47" i="18"/>
  <c r="J47" i="18"/>
  <c r="P46" i="18"/>
  <c r="I46" i="18"/>
  <c r="J46" i="18"/>
  <c r="P45" i="18"/>
  <c r="J45" i="18"/>
  <c r="P44" i="18"/>
  <c r="I44" i="18"/>
  <c r="N44" i="18"/>
  <c r="O44" i="18"/>
  <c r="P43" i="18"/>
  <c r="I43" i="18"/>
  <c r="J43" i="18"/>
  <c r="P42" i="18"/>
  <c r="I42" i="18"/>
  <c r="J42" i="18"/>
  <c r="I41" i="18"/>
  <c r="J41" i="18"/>
  <c r="N41" i="18"/>
  <c r="O41" i="18"/>
  <c r="P40" i="18"/>
  <c r="I40" i="18"/>
  <c r="J40" i="18"/>
  <c r="P39" i="18"/>
  <c r="H39" i="18"/>
  <c r="J39" i="18"/>
  <c r="P38" i="18"/>
  <c r="I38" i="18"/>
  <c r="J38" i="18"/>
  <c r="P37" i="18"/>
  <c r="G37" i="18"/>
  <c r="J37" i="18"/>
  <c r="P36" i="18"/>
  <c r="G36" i="18"/>
  <c r="J36" i="18"/>
  <c r="P35" i="18"/>
  <c r="G35" i="18"/>
  <c r="J35" i="18"/>
  <c r="P34" i="18"/>
  <c r="G34" i="18"/>
  <c r="J34" i="18"/>
  <c r="P33" i="18"/>
  <c r="I33" i="18"/>
  <c r="J33" i="18"/>
  <c r="P32" i="18"/>
  <c r="I32" i="18"/>
  <c r="J32" i="18"/>
  <c r="P31" i="18"/>
  <c r="I31" i="18"/>
  <c r="J31" i="18"/>
  <c r="P30" i="18"/>
  <c r="I30" i="18"/>
  <c r="J30" i="18"/>
  <c r="P29" i="18"/>
  <c r="I29" i="18"/>
  <c r="J29" i="18"/>
  <c r="P28" i="18"/>
  <c r="I28" i="18"/>
  <c r="J28" i="18"/>
  <c r="P27" i="18"/>
  <c r="I27" i="18"/>
  <c r="J27" i="18"/>
  <c r="P22" i="18"/>
  <c r="I22" i="18"/>
  <c r="J22" i="18"/>
  <c r="I21" i="18"/>
  <c r="J21" i="18"/>
  <c r="C17" i="18"/>
  <c r="D36" i="18"/>
  <c r="C16" i="18"/>
  <c r="D35" i="18"/>
  <c r="C15" i="18"/>
  <c r="D27" i="18"/>
  <c r="AD13" i="18"/>
  <c r="AC13" i="18"/>
  <c r="AB13" i="18"/>
  <c r="AA13" i="18"/>
  <c r="Z13" i="18"/>
  <c r="Y13" i="18"/>
  <c r="X13" i="18"/>
  <c r="W13" i="18"/>
  <c r="V13" i="18"/>
  <c r="U13" i="18"/>
  <c r="T13" i="18"/>
  <c r="S13" i="18"/>
  <c r="D11" i="18"/>
  <c r="B11" i="18"/>
  <c r="C11" i="18"/>
  <c r="C10" i="18"/>
  <c r="C9" i="18"/>
  <c r="A6" i="18"/>
  <c r="A4" i="18"/>
  <c r="P53" i="17"/>
  <c r="I53" i="17"/>
  <c r="J53" i="17"/>
  <c r="N53" i="17"/>
  <c r="O53" i="17"/>
  <c r="P52" i="17"/>
  <c r="I52" i="17"/>
  <c r="J52" i="17"/>
  <c r="P51" i="17"/>
  <c r="I51" i="17"/>
  <c r="J51" i="17"/>
  <c r="P50" i="17"/>
  <c r="I50" i="17"/>
  <c r="J50" i="17"/>
  <c r="P49" i="17"/>
  <c r="I49" i="17"/>
  <c r="J49" i="17"/>
  <c r="P48" i="17"/>
  <c r="G48" i="17"/>
  <c r="J48" i="17"/>
  <c r="P47" i="17"/>
  <c r="I47" i="17"/>
  <c r="N47" i="17"/>
  <c r="O47" i="17"/>
  <c r="P46" i="17"/>
  <c r="I46" i="17"/>
  <c r="J46" i="17"/>
  <c r="P45" i="17"/>
  <c r="J45" i="17"/>
  <c r="P44" i="17"/>
  <c r="I44" i="17"/>
  <c r="J44" i="17"/>
  <c r="P43" i="17"/>
  <c r="I43" i="17"/>
  <c r="J43" i="17"/>
  <c r="P42" i="17"/>
  <c r="I42" i="17"/>
  <c r="J42" i="17"/>
  <c r="I41" i="17"/>
  <c r="J41" i="17"/>
  <c r="N41" i="17"/>
  <c r="O41" i="17"/>
  <c r="P40" i="17"/>
  <c r="I40" i="17"/>
  <c r="J40" i="17"/>
  <c r="P39" i="17"/>
  <c r="H39" i="17"/>
  <c r="J39" i="17"/>
  <c r="P38" i="17"/>
  <c r="I38" i="17"/>
  <c r="J38" i="17"/>
  <c r="P37" i="17"/>
  <c r="G37" i="17"/>
  <c r="J37" i="17"/>
  <c r="P36" i="17"/>
  <c r="G36" i="17"/>
  <c r="J36" i="17"/>
  <c r="P35" i="17"/>
  <c r="G35" i="17"/>
  <c r="J35" i="17"/>
  <c r="P34" i="17"/>
  <c r="G34" i="17"/>
  <c r="J34" i="17"/>
  <c r="P33" i="17"/>
  <c r="I33" i="17"/>
  <c r="J33" i="17"/>
  <c r="P32" i="17"/>
  <c r="I32" i="17"/>
  <c r="J32" i="17"/>
  <c r="P31" i="17"/>
  <c r="I31" i="17"/>
  <c r="J31" i="17"/>
  <c r="P30" i="17"/>
  <c r="I30" i="17"/>
  <c r="J30" i="17"/>
  <c r="P29" i="17"/>
  <c r="I29" i="17"/>
  <c r="J29" i="17"/>
  <c r="P28" i="17"/>
  <c r="I28" i="17"/>
  <c r="J28" i="17"/>
  <c r="P27" i="17"/>
  <c r="I27" i="17"/>
  <c r="J27" i="17"/>
  <c r="P22" i="17"/>
  <c r="I22" i="17"/>
  <c r="J22" i="17"/>
  <c r="I21" i="17"/>
  <c r="N21" i="17"/>
  <c r="O21" i="17"/>
  <c r="C17" i="17"/>
  <c r="D36" i="17"/>
  <c r="C16" i="17"/>
  <c r="C15" i="17"/>
  <c r="D39" i="17"/>
  <c r="AD13" i="17"/>
  <c r="AC13" i="17"/>
  <c r="AB13" i="17"/>
  <c r="AA13" i="17"/>
  <c r="Z13" i="17"/>
  <c r="Y13" i="17"/>
  <c r="X13" i="17"/>
  <c r="W13" i="17"/>
  <c r="V13" i="17"/>
  <c r="U13" i="17"/>
  <c r="T13" i="17"/>
  <c r="S13" i="17"/>
  <c r="D11" i="17"/>
  <c r="B11" i="17"/>
  <c r="C11" i="17"/>
  <c r="C10" i="17"/>
  <c r="C9" i="17"/>
  <c r="A6" i="17"/>
  <c r="A4" i="17"/>
  <c r="P53" i="16"/>
  <c r="I53" i="16"/>
  <c r="J53" i="16"/>
  <c r="N53" i="16"/>
  <c r="O53" i="16"/>
  <c r="P52" i="16"/>
  <c r="I52" i="16"/>
  <c r="J52" i="16"/>
  <c r="P51" i="16"/>
  <c r="I51" i="16"/>
  <c r="J51" i="16"/>
  <c r="P50" i="16"/>
  <c r="I50" i="16"/>
  <c r="J50" i="16"/>
  <c r="P49" i="16"/>
  <c r="I49" i="16"/>
  <c r="J49" i="16"/>
  <c r="P48" i="16"/>
  <c r="G48" i="16"/>
  <c r="J48" i="16"/>
  <c r="P47" i="16"/>
  <c r="I47" i="16"/>
  <c r="J47" i="16"/>
  <c r="P46" i="16"/>
  <c r="I46" i="16"/>
  <c r="J46" i="16"/>
  <c r="P45" i="16"/>
  <c r="J45" i="16"/>
  <c r="P44" i="16"/>
  <c r="I44" i="16"/>
  <c r="N44" i="16"/>
  <c r="O44" i="16"/>
  <c r="P43" i="16"/>
  <c r="I43" i="16"/>
  <c r="J43" i="16"/>
  <c r="P42" i="16"/>
  <c r="I42" i="16"/>
  <c r="J42" i="16"/>
  <c r="I41" i="16"/>
  <c r="J41" i="16"/>
  <c r="N41" i="16"/>
  <c r="O41" i="16"/>
  <c r="P40" i="16"/>
  <c r="I40" i="16"/>
  <c r="J40" i="16"/>
  <c r="P39" i="16"/>
  <c r="H39" i="16"/>
  <c r="J39" i="16"/>
  <c r="P38" i="16"/>
  <c r="I38" i="16"/>
  <c r="J38" i="16"/>
  <c r="P37" i="16"/>
  <c r="G37" i="16"/>
  <c r="J37" i="16"/>
  <c r="P36" i="16"/>
  <c r="G36" i="16"/>
  <c r="J36" i="16"/>
  <c r="P35" i="16"/>
  <c r="G35" i="16"/>
  <c r="J35" i="16"/>
  <c r="P34" i="16"/>
  <c r="G34" i="16"/>
  <c r="J34" i="16"/>
  <c r="D34" i="16"/>
  <c r="P33" i="16"/>
  <c r="I33" i="16"/>
  <c r="J33" i="16"/>
  <c r="P32" i="16"/>
  <c r="I32" i="16"/>
  <c r="J32" i="16"/>
  <c r="P31" i="16"/>
  <c r="I31" i="16"/>
  <c r="J31" i="16"/>
  <c r="P30" i="16"/>
  <c r="I30" i="16"/>
  <c r="J30" i="16"/>
  <c r="P29" i="16"/>
  <c r="I29" i="16"/>
  <c r="J29" i="16"/>
  <c r="P28" i="16"/>
  <c r="I28" i="16"/>
  <c r="J28" i="16"/>
  <c r="P27" i="16"/>
  <c r="I27" i="16"/>
  <c r="J27" i="16"/>
  <c r="P22" i="16"/>
  <c r="I22" i="16"/>
  <c r="J22" i="16"/>
  <c r="I21" i="16"/>
  <c r="J21" i="16"/>
  <c r="C17" i="16"/>
  <c r="D36" i="16"/>
  <c r="C16" i="16"/>
  <c r="D48" i="16"/>
  <c r="C15" i="16"/>
  <c r="D30" i="16"/>
  <c r="AD13" i="16"/>
  <c r="AC13" i="16"/>
  <c r="AB13" i="16"/>
  <c r="AA13" i="16"/>
  <c r="Z13" i="16"/>
  <c r="Y13" i="16"/>
  <c r="X13" i="16"/>
  <c r="W13" i="16"/>
  <c r="V13" i="16"/>
  <c r="U13" i="16"/>
  <c r="T13" i="16"/>
  <c r="S13" i="16"/>
  <c r="D11" i="16"/>
  <c r="B11" i="16"/>
  <c r="C11" i="16"/>
  <c r="C10" i="16"/>
  <c r="C9" i="16"/>
  <c r="A6" i="16"/>
  <c r="A4" i="16"/>
  <c r="D66" i="15"/>
  <c r="P53" i="15"/>
  <c r="I53" i="15"/>
  <c r="J53" i="15"/>
  <c r="N53" i="15"/>
  <c r="O53" i="15"/>
  <c r="P52" i="15"/>
  <c r="I52" i="15"/>
  <c r="J52" i="15"/>
  <c r="P51" i="15"/>
  <c r="I51" i="15"/>
  <c r="J51" i="15"/>
  <c r="P50" i="15"/>
  <c r="I50" i="15"/>
  <c r="J50" i="15"/>
  <c r="P49" i="15"/>
  <c r="I49" i="15"/>
  <c r="J49" i="15"/>
  <c r="P48" i="15"/>
  <c r="G48" i="15"/>
  <c r="J48" i="15"/>
  <c r="D48" i="15"/>
  <c r="P47" i="15"/>
  <c r="I47" i="15"/>
  <c r="J47" i="15"/>
  <c r="P46" i="15"/>
  <c r="I46" i="15"/>
  <c r="J46" i="15"/>
  <c r="P45" i="15"/>
  <c r="J45" i="15"/>
  <c r="P44" i="15"/>
  <c r="J44" i="15"/>
  <c r="P43" i="15"/>
  <c r="I43" i="15"/>
  <c r="N43" i="15"/>
  <c r="O43" i="15"/>
  <c r="P42" i="15"/>
  <c r="I42" i="15"/>
  <c r="J42" i="15"/>
  <c r="P41" i="15"/>
  <c r="I41" i="15"/>
  <c r="J41" i="15"/>
  <c r="P40" i="15"/>
  <c r="I40" i="15"/>
  <c r="J40" i="15"/>
  <c r="P39" i="15"/>
  <c r="H39" i="15"/>
  <c r="J39" i="15"/>
  <c r="P38" i="15"/>
  <c r="I38" i="15"/>
  <c r="J38" i="15"/>
  <c r="P37" i="15"/>
  <c r="G37" i="15"/>
  <c r="J37" i="15"/>
  <c r="D37" i="15"/>
  <c r="L37" i="15"/>
  <c r="O37" i="15"/>
  <c r="P36" i="15"/>
  <c r="G36" i="15"/>
  <c r="J36" i="15"/>
  <c r="D36" i="15"/>
  <c r="L36" i="15"/>
  <c r="O36" i="15"/>
  <c r="P35" i="15"/>
  <c r="G35" i="15"/>
  <c r="D35" i="15"/>
  <c r="P34" i="15"/>
  <c r="I34" i="15"/>
  <c r="J34" i="15"/>
  <c r="P33" i="15"/>
  <c r="I33" i="15"/>
  <c r="J33" i="15"/>
  <c r="P32" i="15"/>
  <c r="I32" i="15"/>
  <c r="J32" i="15"/>
  <c r="P31" i="15"/>
  <c r="I31" i="15"/>
  <c r="J31" i="15"/>
  <c r="P30" i="15"/>
  <c r="I30" i="15"/>
  <c r="J30" i="15"/>
  <c r="P29" i="15"/>
  <c r="I29" i="15"/>
  <c r="J29" i="15"/>
  <c r="J24" i="15"/>
  <c r="N23" i="15"/>
  <c r="O23" i="15"/>
  <c r="J23" i="15"/>
  <c r="C16" i="15"/>
  <c r="D38" i="15"/>
  <c r="C15" i="15"/>
  <c r="C14" i="15"/>
  <c r="AD12" i="15"/>
  <c r="AC12" i="15"/>
  <c r="AB12" i="15"/>
  <c r="AA12" i="15"/>
  <c r="Z12" i="15"/>
  <c r="Y12" i="15"/>
  <c r="X12" i="15"/>
  <c r="W12" i="15"/>
  <c r="V12" i="15"/>
  <c r="U12" i="15"/>
  <c r="T12" i="15"/>
  <c r="S12" i="15"/>
  <c r="D10" i="15"/>
  <c r="B10" i="15"/>
  <c r="C10" i="15"/>
  <c r="C9" i="15"/>
  <c r="C8" i="15"/>
  <c r="A6" i="15"/>
  <c r="A4" i="15"/>
  <c r="D66" i="14"/>
  <c r="P53" i="14"/>
  <c r="I53" i="14"/>
  <c r="J53" i="14"/>
  <c r="N53" i="14"/>
  <c r="O53" i="14"/>
  <c r="P52" i="14"/>
  <c r="I52" i="14"/>
  <c r="J52" i="14"/>
  <c r="P51" i="14"/>
  <c r="I51" i="14"/>
  <c r="J51" i="14"/>
  <c r="P50" i="14"/>
  <c r="I50" i="14"/>
  <c r="J50" i="14"/>
  <c r="P49" i="14"/>
  <c r="I49" i="14"/>
  <c r="J49" i="14"/>
  <c r="P48" i="14"/>
  <c r="G48" i="14"/>
  <c r="D48" i="14"/>
  <c r="P47" i="14"/>
  <c r="I47" i="14"/>
  <c r="J47" i="14"/>
  <c r="P46" i="14"/>
  <c r="I46" i="14"/>
  <c r="J46" i="14"/>
  <c r="P45" i="14"/>
  <c r="J45" i="14"/>
  <c r="P44" i="14"/>
  <c r="J44" i="14"/>
  <c r="P43" i="14"/>
  <c r="I43" i="14"/>
  <c r="N43" i="14"/>
  <c r="O43" i="14"/>
  <c r="P42" i="14"/>
  <c r="I42" i="14"/>
  <c r="J42" i="14"/>
  <c r="P41" i="14"/>
  <c r="I41" i="14"/>
  <c r="J41" i="14"/>
  <c r="P40" i="14"/>
  <c r="I40" i="14"/>
  <c r="J40" i="14"/>
  <c r="P39" i="14"/>
  <c r="H39" i="14"/>
  <c r="J39" i="14"/>
  <c r="P38" i="14"/>
  <c r="I38" i="14"/>
  <c r="J38" i="14"/>
  <c r="P37" i="14"/>
  <c r="G37" i="14"/>
  <c r="J37" i="14"/>
  <c r="D37" i="14"/>
  <c r="P36" i="14"/>
  <c r="G36" i="14"/>
  <c r="J36" i="14"/>
  <c r="D36" i="14"/>
  <c r="L36" i="14"/>
  <c r="P35" i="14"/>
  <c r="G35" i="14"/>
  <c r="J35" i="14"/>
  <c r="D35" i="14"/>
  <c r="L35" i="14"/>
  <c r="O35" i="14"/>
  <c r="P34" i="14"/>
  <c r="I34" i="14"/>
  <c r="J34" i="14"/>
  <c r="P33" i="14"/>
  <c r="I33" i="14"/>
  <c r="J33" i="14"/>
  <c r="P32" i="14"/>
  <c r="I32" i="14"/>
  <c r="J32" i="14"/>
  <c r="P31" i="14"/>
  <c r="I31" i="14"/>
  <c r="J31" i="14"/>
  <c r="P30" i="14"/>
  <c r="I30" i="14"/>
  <c r="J30" i="14"/>
  <c r="P29" i="14"/>
  <c r="I29" i="14"/>
  <c r="J29" i="14"/>
  <c r="J24" i="14"/>
  <c r="N23" i="14"/>
  <c r="J23" i="14"/>
  <c r="C16" i="14"/>
  <c r="D38" i="14"/>
  <c r="N38" i="14"/>
  <c r="O38" i="14"/>
  <c r="C15" i="14"/>
  <c r="C14" i="14"/>
  <c r="AD12" i="14"/>
  <c r="AC12" i="14"/>
  <c r="AB12" i="14"/>
  <c r="AA12" i="14"/>
  <c r="Z12" i="14"/>
  <c r="Y12" i="14"/>
  <c r="X12" i="14"/>
  <c r="W12" i="14"/>
  <c r="V12" i="14"/>
  <c r="U12" i="14"/>
  <c r="T12" i="14"/>
  <c r="S12" i="14"/>
  <c r="D10" i="14"/>
  <c r="B10" i="14"/>
  <c r="C10" i="14"/>
  <c r="C9" i="14"/>
  <c r="C8" i="14"/>
  <c r="A6" i="14"/>
  <c r="A4" i="14"/>
  <c r="P53" i="13"/>
  <c r="I53" i="13"/>
  <c r="J53" i="13"/>
  <c r="N53" i="13"/>
  <c r="O53" i="13"/>
  <c r="P52" i="13"/>
  <c r="I52" i="13"/>
  <c r="J52" i="13"/>
  <c r="P51" i="13"/>
  <c r="I51" i="13"/>
  <c r="J51" i="13"/>
  <c r="P50" i="13"/>
  <c r="I50" i="13"/>
  <c r="J50" i="13"/>
  <c r="P49" i="13"/>
  <c r="I49" i="13"/>
  <c r="J49" i="13"/>
  <c r="P48" i="13"/>
  <c r="G48" i="13"/>
  <c r="J48" i="13"/>
  <c r="P47" i="13"/>
  <c r="I47" i="13"/>
  <c r="N47" i="13"/>
  <c r="O47" i="13"/>
  <c r="P46" i="13"/>
  <c r="I46" i="13"/>
  <c r="J46" i="13"/>
  <c r="P45" i="13"/>
  <c r="J45" i="13"/>
  <c r="P44" i="13"/>
  <c r="I44" i="13"/>
  <c r="N44" i="13"/>
  <c r="O44" i="13"/>
  <c r="P43" i="13"/>
  <c r="I43" i="13"/>
  <c r="J43" i="13"/>
  <c r="P42" i="13"/>
  <c r="I42" i="13"/>
  <c r="J42" i="13"/>
  <c r="I41" i="13"/>
  <c r="J41" i="13"/>
  <c r="N41" i="13"/>
  <c r="O41" i="13"/>
  <c r="P40" i="13"/>
  <c r="I40" i="13"/>
  <c r="J40" i="13"/>
  <c r="P39" i="13"/>
  <c r="H39" i="13"/>
  <c r="J39" i="13"/>
  <c r="P38" i="13"/>
  <c r="I38" i="13"/>
  <c r="J38" i="13"/>
  <c r="P37" i="13"/>
  <c r="G37" i="13"/>
  <c r="J37" i="13"/>
  <c r="P36" i="13"/>
  <c r="G36" i="13"/>
  <c r="J36" i="13"/>
  <c r="P35" i="13"/>
  <c r="G35" i="13"/>
  <c r="J35" i="13"/>
  <c r="P34" i="13"/>
  <c r="G34" i="13"/>
  <c r="J34" i="13"/>
  <c r="P33" i="13"/>
  <c r="I33" i="13"/>
  <c r="J33" i="13"/>
  <c r="P32" i="13"/>
  <c r="I32" i="13"/>
  <c r="J32" i="13"/>
  <c r="P31" i="13"/>
  <c r="I31" i="13"/>
  <c r="J31" i="13"/>
  <c r="P30" i="13"/>
  <c r="I30" i="13"/>
  <c r="J30" i="13"/>
  <c r="P29" i="13"/>
  <c r="I29" i="13"/>
  <c r="J29" i="13"/>
  <c r="P28" i="13"/>
  <c r="I28" i="13"/>
  <c r="J28" i="13"/>
  <c r="P27" i="13"/>
  <c r="I27" i="13"/>
  <c r="J27" i="13"/>
  <c r="J22" i="13"/>
  <c r="N21" i="13"/>
  <c r="J21" i="13"/>
  <c r="C17" i="13"/>
  <c r="C16" i="13"/>
  <c r="D35" i="13"/>
  <c r="C15" i="13"/>
  <c r="AD13" i="13"/>
  <c r="AC13" i="13"/>
  <c r="AB13" i="13"/>
  <c r="AA13" i="13"/>
  <c r="Z13" i="13"/>
  <c r="Y13" i="13"/>
  <c r="X13" i="13"/>
  <c r="W13" i="13"/>
  <c r="V13" i="13"/>
  <c r="U13" i="13"/>
  <c r="T13" i="13"/>
  <c r="S13" i="13"/>
  <c r="D11" i="13"/>
  <c r="B11" i="13"/>
  <c r="C11" i="13"/>
  <c r="C10" i="13"/>
  <c r="C9" i="13"/>
  <c r="A6" i="13"/>
  <c r="A4" i="13"/>
  <c r="P51" i="12"/>
  <c r="I51" i="12"/>
  <c r="J51" i="12"/>
  <c r="N51" i="12"/>
  <c r="O51" i="12"/>
  <c r="P50" i="12"/>
  <c r="I50" i="12"/>
  <c r="J50" i="12"/>
  <c r="D50" i="12"/>
  <c r="N50" i="12"/>
  <c r="O50" i="12"/>
  <c r="P49" i="12"/>
  <c r="I49" i="12"/>
  <c r="J49" i="12"/>
  <c r="P48" i="12"/>
  <c r="I48" i="12"/>
  <c r="J48" i="12"/>
  <c r="P47" i="12"/>
  <c r="I47" i="12"/>
  <c r="J47" i="12"/>
  <c r="P46" i="12"/>
  <c r="G46" i="12"/>
  <c r="D46" i="12"/>
  <c r="P45" i="12"/>
  <c r="N45" i="12"/>
  <c r="O45" i="12"/>
  <c r="I45" i="12"/>
  <c r="J45" i="12"/>
  <c r="P44" i="12"/>
  <c r="I44" i="12"/>
  <c r="J44" i="12"/>
  <c r="P43" i="12"/>
  <c r="J43" i="12"/>
  <c r="P42" i="12"/>
  <c r="J42" i="12"/>
  <c r="P41" i="12"/>
  <c r="I41" i="12"/>
  <c r="N41" i="12"/>
  <c r="O41" i="12"/>
  <c r="P40" i="12"/>
  <c r="I40" i="12"/>
  <c r="J40" i="12"/>
  <c r="P39" i="12"/>
  <c r="I39" i="12"/>
  <c r="J39" i="12"/>
  <c r="P38" i="12"/>
  <c r="I38" i="12"/>
  <c r="J38" i="12"/>
  <c r="N38" i="12"/>
  <c r="O38" i="12"/>
  <c r="P37" i="12"/>
  <c r="I37" i="12"/>
  <c r="J37" i="12"/>
  <c r="P36" i="12"/>
  <c r="H36" i="12"/>
  <c r="J36" i="12"/>
  <c r="P35" i="12"/>
  <c r="I35" i="12"/>
  <c r="J35" i="12"/>
  <c r="P34" i="12"/>
  <c r="G34" i="12"/>
  <c r="D34" i="12"/>
  <c r="P33" i="12"/>
  <c r="G33" i="12"/>
  <c r="J33" i="12"/>
  <c r="D33" i="12"/>
  <c r="L33" i="12"/>
  <c r="O33" i="12"/>
  <c r="P32" i="12"/>
  <c r="G32" i="12"/>
  <c r="D32" i="12"/>
  <c r="P31" i="12"/>
  <c r="G31" i="12"/>
  <c r="J31" i="12"/>
  <c r="D31" i="12"/>
  <c r="P30" i="12"/>
  <c r="I30" i="12"/>
  <c r="J30" i="12"/>
  <c r="P29" i="12"/>
  <c r="I29" i="12"/>
  <c r="J29" i="12"/>
  <c r="P28" i="12"/>
  <c r="I28" i="12"/>
  <c r="J28" i="12"/>
  <c r="P27" i="12"/>
  <c r="I27" i="12"/>
  <c r="J27" i="12"/>
  <c r="P26" i="12"/>
  <c r="I26" i="12"/>
  <c r="J26" i="12"/>
  <c r="P25" i="12"/>
  <c r="I25" i="12"/>
  <c r="J25" i="12"/>
  <c r="J20" i="12"/>
  <c r="N19" i="12"/>
  <c r="J19" i="12"/>
  <c r="C15" i="12"/>
  <c r="AD13" i="12"/>
  <c r="AC13" i="12"/>
  <c r="AB13" i="12"/>
  <c r="AA13" i="12"/>
  <c r="Z13" i="12"/>
  <c r="Y13" i="12"/>
  <c r="X13" i="12"/>
  <c r="W13" i="12"/>
  <c r="V13" i="12"/>
  <c r="U13" i="12"/>
  <c r="T13" i="12"/>
  <c r="S13" i="12"/>
  <c r="D11" i="12"/>
  <c r="B11" i="12"/>
  <c r="C11" i="12"/>
  <c r="C10" i="12"/>
  <c r="C9" i="12"/>
  <c r="A5" i="12"/>
  <c r="A4" i="12"/>
  <c r="P53" i="11"/>
  <c r="I53" i="11"/>
  <c r="J53" i="11"/>
  <c r="N53" i="11"/>
  <c r="O53" i="11"/>
  <c r="P52" i="11"/>
  <c r="I52" i="11"/>
  <c r="J52" i="11"/>
  <c r="P51" i="11"/>
  <c r="I51" i="11"/>
  <c r="J51" i="11"/>
  <c r="P50" i="11"/>
  <c r="I50" i="11"/>
  <c r="J50" i="11"/>
  <c r="P49" i="11"/>
  <c r="I49" i="11"/>
  <c r="J49" i="11"/>
  <c r="P48" i="11"/>
  <c r="G48" i="11"/>
  <c r="J48" i="11"/>
  <c r="P47" i="11"/>
  <c r="I47" i="11"/>
  <c r="N47" i="11"/>
  <c r="O47" i="11"/>
  <c r="P46" i="11"/>
  <c r="I46" i="11"/>
  <c r="J46" i="11"/>
  <c r="P45" i="11"/>
  <c r="J45" i="11"/>
  <c r="P44" i="11"/>
  <c r="I44" i="11"/>
  <c r="N44" i="11"/>
  <c r="O44" i="11"/>
  <c r="P43" i="11"/>
  <c r="I43" i="11"/>
  <c r="J43" i="11"/>
  <c r="P42" i="11"/>
  <c r="I42" i="11"/>
  <c r="J42" i="11"/>
  <c r="I41" i="11"/>
  <c r="J41" i="11"/>
  <c r="N41" i="11"/>
  <c r="O41" i="11"/>
  <c r="P40" i="11"/>
  <c r="I40" i="11"/>
  <c r="J40" i="11"/>
  <c r="P39" i="11"/>
  <c r="H39" i="11"/>
  <c r="J39" i="11"/>
  <c r="P38" i="11"/>
  <c r="I38" i="11"/>
  <c r="J38" i="11"/>
  <c r="P37" i="11"/>
  <c r="G37" i="11"/>
  <c r="J37" i="11"/>
  <c r="P36" i="11"/>
  <c r="G36" i="11"/>
  <c r="J36" i="11"/>
  <c r="P35" i="11"/>
  <c r="G35" i="11"/>
  <c r="J35" i="11"/>
  <c r="P34" i="11"/>
  <c r="G34" i="11"/>
  <c r="P33" i="11"/>
  <c r="I33" i="11"/>
  <c r="J33" i="11"/>
  <c r="P32" i="11"/>
  <c r="I32" i="11"/>
  <c r="J32" i="11"/>
  <c r="P31" i="11"/>
  <c r="I31" i="11"/>
  <c r="J31" i="11"/>
  <c r="P30" i="11"/>
  <c r="I30" i="11"/>
  <c r="J30" i="11"/>
  <c r="P29" i="11"/>
  <c r="I29" i="11"/>
  <c r="J29" i="11"/>
  <c r="P28" i="11"/>
  <c r="I28" i="11"/>
  <c r="J28" i="11"/>
  <c r="P27" i="11"/>
  <c r="I27" i="11"/>
  <c r="J27" i="11"/>
  <c r="J22" i="11"/>
  <c r="N21" i="11"/>
  <c r="J21" i="11"/>
  <c r="C17" i="11"/>
  <c r="D36" i="11"/>
  <c r="C16" i="11"/>
  <c r="D34" i="11"/>
  <c r="C15" i="11"/>
  <c r="D29" i="11"/>
  <c r="AD13" i="11"/>
  <c r="AC13" i="11"/>
  <c r="AB13" i="11"/>
  <c r="AA13" i="11"/>
  <c r="Z13" i="11"/>
  <c r="Y13" i="11"/>
  <c r="X13" i="11"/>
  <c r="W13" i="11"/>
  <c r="V13" i="11"/>
  <c r="U13" i="11"/>
  <c r="T13" i="11"/>
  <c r="S13" i="11"/>
  <c r="D11" i="11"/>
  <c r="B11" i="11"/>
  <c r="C11" i="11"/>
  <c r="C10" i="11"/>
  <c r="C9" i="11"/>
  <c r="A6" i="11"/>
  <c r="A4" i="11"/>
  <c r="P52" i="10"/>
  <c r="I52" i="10"/>
  <c r="J52" i="10"/>
  <c r="N52" i="10"/>
  <c r="O52" i="10"/>
  <c r="P51" i="10"/>
  <c r="I51" i="10"/>
  <c r="J51" i="10"/>
  <c r="P50" i="10"/>
  <c r="I50" i="10"/>
  <c r="J50" i="10"/>
  <c r="P49" i="10"/>
  <c r="I49" i="10"/>
  <c r="J49" i="10"/>
  <c r="P48" i="10"/>
  <c r="I48" i="10"/>
  <c r="J48" i="10"/>
  <c r="P47" i="10"/>
  <c r="G47" i="10"/>
  <c r="D47" i="10"/>
  <c r="P46" i="10"/>
  <c r="I46" i="10"/>
  <c r="N46" i="10"/>
  <c r="O46" i="10"/>
  <c r="P45" i="10"/>
  <c r="I45" i="10"/>
  <c r="J45" i="10"/>
  <c r="P44" i="10"/>
  <c r="J44" i="10"/>
  <c r="P43" i="10"/>
  <c r="I43" i="10"/>
  <c r="N43" i="10"/>
  <c r="O43" i="10"/>
  <c r="P42" i="10"/>
  <c r="I42" i="10"/>
  <c r="J42" i="10"/>
  <c r="P41" i="10"/>
  <c r="I41" i="10"/>
  <c r="J41" i="10"/>
  <c r="P40" i="10"/>
  <c r="I40" i="10"/>
  <c r="J40" i="10"/>
  <c r="N40" i="10"/>
  <c r="O40" i="10"/>
  <c r="P39" i="10"/>
  <c r="I39" i="10"/>
  <c r="J39" i="10"/>
  <c r="P38" i="10"/>
  <c r="H38" i="10"/>
  <c r="J38" i="10"/>
  <c r="P37" i="10"/>
  <c r="I37" i="10"/>
  <c r="J37" i="10"/>
  <c r="P36" i="10"/>
  <c r="G36" i="10"/>
  <c r="J36" i="10"/>
  <c r="D36" i="10"/>
  <c r="P35" i="10"/>
  <c r="G35" i="10"/>
  <c r="J35" i="10"/>
  <c r="D35" i="10"/>
  <c r="P34" i="10"/>
  <c r="G34" i="10"/>
  <c r="J34" i="10"/>
  <c r="D34" i="10"/>
  <c r="P33" i="10"/>
  <c r="I33" i="10"/>
  <c r="J33" i="10"/>
  <c r="P32" i="10"/>
  <c r="I32" i="10"/>
  <c r="J32" i="10"/>
  <c r="P31" i="10"/>
  <c r="I31" i="10"/>
  <c r="J31" i="10"/>
  <c r="P30" i="10"/>
  <c r="I30" i="10"/>
  <c r="J30" i="10"/>
  <c r="P29" i="10"/>
  <c r="I29" i="10"/>
  <c r="J29" i="10"/>
  <c r="P28" i="10"/>
  <c r="I28" i="10"/>
  <c r="J28" i="10"/>
  <c r="P27" i="10"/>
  <c r="I27" i="10"/>
  <c r="J27" i="10"/>
  <c r="J22" i="10"/>
  <c r="N21" i="10"/>
  <c r="O21" i="10"/>
  <c r="J21" i="10"/>
  <c r="C15" i="10"/>
  <c r="D49" i="10"/>
  <c r="AD13" i="10"/>
  <c r="AC13" i="10"/>
  <c r="AB13" i="10"/>
  <c r="AA13" i="10"/>
  <c r="Z13" i="10"/>
  <c r="Y13" i="10"/>
  <c r="X13" i="10"/>
  <c r="W13" i="10"/>
  <c r="V13" i="10"/>
  <c r="U13" i="10"/>
  <c r="T13" i="10"/>
  <c r="S13" i="10"/>
  <c r="D11" i="10"/>
  <c r="B11" i="10"/>
  <c r="C11" i="10"/>
  <c r="C10" i="10"/>
  <c r="C9" i="10"/>
  <c r="A6" i="10"/>
  <c r="A4" i="10"/>
  <c r="P56" i="9"/>
  <c r="I56" i="9"/>
  <c r="J56" i="9"/>
  <c r="N56" i="9"/>
  <c r="O56" i="9"/>
  <c r="P55" i="9"/>
  <c r="I55" i="9"/>
  <c r="J55" i="9"/>
  <c r="P54" i="9"/>
  <c r="I54" i="9"/>
  <c r="J54" i="9"/>
  <c r="N54" i="9"/>
  <c r="O54" i="9"/>
  <c r="P53" i="9"/>
  <c r="I53" i="9"/>
  <c r="J53" i="9"/>
  <c r="P52" i="9"/>
  <c r="G52" i="9"/>
  <c r="J52" i="9"/>
  <c r="D52" i="9"/>
  <c r="L52" i="9"/>
  <c r="O52" i="9"/>
  <c r="P51" i="9"/>
  <c r="I51" i="9"/>
  <c r="N51" i="9"/>
  <c r="O51" i="9"/>
  <c r="P50" i="9"/>
  <c r="I50" i="9"/>
  <c r="J50" i="9"/>
  <c r="P49" i="9"/>
  <c r="J49" i="9"/>
  <c r="P48" i="9"/>
  <c r="I48" i="9"/>
  <c r="N48" i="9"/>
  <c r="O48" i="9"/>
  <c r="P47" i="9"/>
  <c r="I47" i="9"/>
  <c r="J47" i="9"/>
  <c r="P46" i="9"/>
  <c r="I46" i="9"/>
  <c r="J46" i="9"/>
  <c r="P45" i="9"/>
  <c r="I45" i="9"/>
  <c r="J45" i="9"/>
  <c r="P44" i="9"/>
  <c r="I44" i="9"/>
  <c r="J44" i="9"/>
  <c r="P43" i="9"/>
  <c r="H43" i="9"/>
  <c r="J43" i="9"/>
  <c r="P42" i="9"/>
  <c r="I42" i="9"/>
  <c r="J42" i="9"/>
  <c r="N42" i="9"/>
  <c r="O42" i="9"/>
  <c r="P41" i="9"/>
  <c r="G41" i="9"/>
  <c r="J41" i="9"/>
  <c r="D41" i="9"/>
  <c r="P40" i="9"/>
  <c r="G40" i="9"/>
  <c r="J40" i="9"/>
  <c r="D40" i="9"/>
  <c r="L40" i="9"/>
  <c r="O40" i="9"/>
  <c r="P39" i="9"/>
  <c r="G39" i="9"/>
  <c r="J39" i="9"/>
  <c r="D39" i="9"/>
  <c r="P38" i="9"/>
  <c r="I38" i="9"/>
  <c r="J38" i="9"/>
  <c r="P37" i="9"/>
  <c r="I37" i="9"/>
  <c r="J37" i="9"/>
  <c r="P36" i="9"/>
  <c r="I36" i="9"/>
  <c r="J36" i="9"/>
  <c r="P35" i="9"/>
  <c r="I35" i="9"/>
  <c r="J35" i="9"/>
  <c r="P34" i="9"/>
  <c r="I34" i="9"/>
  <c r="J34" i="9"/>
  <c r="P33" i="9"/>
  <c r="I33" i="9"/>
  <c r="J33" i="9"/>
  <c r="P32" i="9"/>
  <c r="I32" i="9"/>
  <c r="J32" i="9"/>
  <c r="J27" i="9"/>
  <c r="J26" i="9"/>
  <c r="N25" i="9"/>
  <c r="O25" i="9"/>
  <c r="J25" i="9"/>
  <c r="D18" i="9"/>
  <c r="D27" i="9"/>
  <c r="N27" i="9"/>
  <c r="O27" i="9"/>
  <c r="D17" i="9"/>
  <c r="D43" i="9"/>
  <c r="D11" i="9"/>
  <c r="B11" i="9"/>
  <c r="C11" i="9"/>
  <c r="C10" i="9"/>
  <c r="C9" i="9"/>
  <c r="A6" i="9"/>
  <c r="A4" i="9"/>
  <c r="P50" i="8"/>
  <c r="I50" i="8"/>
  <c r="J50" i="8"/>
  <c r="N50" i="8"/>
  <c r="O50" i="8"/>
  <c r="P49" i="8"/>
  <c r="I49" i="8"/>
  <c r="J49" i="8"/>
  <c r="P48" i="8"/>
  <c r="I48" i="8"/>
  <c r="J48" i="8"/>
  <c r="N48" i="8"/>
  <c r="O48" i="8"/>
  <c r="P47" i="8"/>
  <c r="I47" i="8"/>
  <c r="J47" i="8"/>
  <c r="P46" i="8"/>
  <c r="G46" i="8"/>
  <c r="J46" i="8"/>
  <c r="D46" i="8"/>
  <c r="P45" i="8"/>
  <c r="I45" i="8"/>
  <c r="P44" i="8"/>
  <c r="I44" i="8"/>
  <c r="J44" i="8"/>
  <c r="P43" i="8"/>
  <c r="J43" i="8"/>
  <c r="P42" i="8"/>
  <c r="I42" i="8"/>
  <c r="J42" i="8"/>
  <c r="P41" i="8"/>
  <c r="I41" i="8"/>
  <c r="J41" i="8"/>
  <c r="P40" i="8"/>
  <c r="I40" i="8"/>
  <c r="J40" i="8"/>
  <c r="P39" i="8"/>
  <c r="I39" i="8"/>
  <c r="J39" i="8"/>
  <c r="P38" i="8"/>
  <c r="I38" i="8"/>
  <c r="J38" i="8"/>
  <c r="P37" i="8"/>
  <c r="H37" i="8"/>
  <c r="J37" i="8"/>
  <c r="P36" i="8"/>
  <c r="I36" i="8"/>
  <c r="J36" i="8"/>
  <c r="N36" i="8"/>
  <c r="O36" i="8"/>
  <c r="P35" i="8"/>
  <c r="G35" i="8"/>
  <c r="J35" i="8"/>
  <c r="D35" i="8"/>
  <c r="L35" i="8"/>
  <c r="O35" i="8"/>
  <c r="P34" i="8"/>
  <c r="G34" i="8"/>
  <c r="J34" i="8"/>
  <c r="D34" i="8"/>
  <c r="P33" i="8"/>
  <c r="G33" i="8"/>
  <c r="J33" i="8"/>
  <c r="D33" i="8"/>
  <c r="P32" i="8"/>
  <c r="G32" i="8"/>
  <c r="J32" i="8"/>
  <c r="D32" i="8"/>
  <c r="P31" i="8"/>
  <c r="I31" i="8"/>
  <c r="J31" i="8"/>
  <c r="P30" i="8"/>
  <c r="I30" i="8"/>
  <c r="J30" i="8"/>
  <c r="P29" i="8"/>
  <c r="I29" i="8"/>
  <c r="J29" i="8"/>
  <c r="P28" i="8"/>
  <c r="I28" i="8"/>
  <c r="J28" i="8"/>
  <c r="P27" i="8"/>
  <c r="I27" i="8"/>
  <c r="J27" i="8"/>
  <c r="P26" i="8"/>
  <c r="I26" i="8"/>
  <c r="J26" i="8"/>
  <c r="P25" i="8"/>
  <c r="I25" i="8"/>
  <c r="J25" i="8"/>
  <c r="J20" i="8"/>
  <c r="N19" i="8"/>
  <c r="J19" i="8"/>
  <c r="AD15" i="8"/>
  <c r="AC15" i="8"/>
  <c r="AB15" i="8"/>
  <c r="AA15" i="8"/>
  <c r="Z15" i="8"/>
  <c r="Y15" i="8"/>
  <c r="X15" i="8"/>
  <c r="W15" i="8"/>
  <c r="V15" i="8"/>
  <c r="U15" i="8"/>
  <c r="T15" i="8"/>
  <c r="S15" i="8"/>
  <c r="C15" i="8"/>
  <c r="D43" i="8"/>
  <c r="O43" i="8"/>
  <c r="D11" i="8"/>
  <c r="B11" i="8"/>
  <c r="C11" i="8"/>
  <c r="C10" i="8"/>
  <c r="C9" i="8"/>
  <c r="A6" i="8"/>
  <c r="A4" i="8"/>
  <c r="P56" i="7"/>
  <c r="I56" i="7"/>
  <c r="J56" i="7"/>
  <c r="N56" i="7"/>
  <c r="O56" i="7"/>
  <c r="P55" i="7"/>
  <c r="I55" i="7"/>
  <c r="J55" i="7"/>
  <c r="N55" i="7"/>
  <c r="O55" i="7"/>
  <c r="D55" i="7"/>
  <c r="P54" i="7"/>
  <c r="I54" i="7"/>
  <c r="J54" i="7"/>
  <c r="N54" i="7"/>
  <c r="O54" i="7"/>
  <c r="P53" i="7"/>
  <c r="I53" i="7"/>
  <c r="J53" i="7"/>
  <c r="P52" i="7"/>
  <c r="G52" i="7"/>
  <c r="J52" i="7"/>
  <c r="D52" i="7"/>
  <c r="P51" i="7"/>
  <c r="I51" i="7"/>
  <c r="P50" i="7"/>
  <c r="I50" i="7"/>
  <c r="J50" i="7"/>
  <c r="P49" i="7"/>
  <c r="J49" i="7"/>
  <c r="P48" i="7"/>
  <c r="I48" i="7"/>
  <c r="N48" i="7"/>
  <c r="O48" i="7"/>
  <c r="P47" i="7"/>
  <c r="I47" i="7"/>
  <c r="J47" i="7"/>
  <c r="P46" i="7"/>
  <c r="I46" i="7"/>
  <c r="J46" i="7"/>
  <c r="P45" i="7"/>
  <c r="I45" i="7"/>
  <c r="J45" i="7"/>
  <c r="P44" i="7"/>
  <c r="I44" i="7"/>
  <c r="J44" i="7"/>
  <c r="P43" i="7"/>
  <c r="H43" i="7"/>
  <c r="J43" i="7"/>
  <c r="P42" i="7"/>
  <c r="I42" i="7"/>
  <c r="J42" i="7"/>
  <c r="N42" i="7"/>
  <c r="O42" i="7"/>
  <c r="P41" i="7"/>
  <c r="G41" i="7"/>
  <c r="J41" i="7"/>
  <c r="D41" i="7"/>
  <c r="P40" i="7"/>
  <c r="G40" i="7"/>
  <c r="J40" i="7"/>
  <c r="D40" i="7"/>
  <c r="P39" i="7"/>
  <c r="G39" i="7"/>
  <c r="D39" i="7"/>
  <c r="P38" i="7"/>
  <c r="I38" i="7"/>
  <c r="J38" i="7"/>
  <c r="P37" i="7"/>
  <c r="I37" i="7"/>
  <c r="J37" i="7"/>
  <c r="P36" i="7"/>
  <c r="I36" i="7"/>
  <c r="J36" i="7"/>
  <c r="P35" i="7"/>
  <c r="I35" i="7"/>
  <c r="J35" i="7"/>
  <c r="P34" i="7"/>
  <c r="I34" i="7"/>
  <c r="J34" i="7"/>
  <c r="P33" i="7"/>
  <c r="I33" i="7"/>
  <c r="J33" i="7"/>
  <c r="P32" i="7"/>
  <c r="I32" i="7"/>
  <c r="J32" i="7"/>
  <c r="P27" i="7"/>
  <c r="I27" i="7"/>
  <c r="P26" i="7"/>
  <c r="I26" i="7"/>
  <c r="I25" i="7"/>
  <c r="J25" i="7"/>
  <c r="D18" i="7"/>
  <c r="D27" i="7"/>
  <c r="D17" i="7"/>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c r="C10" i="7"/>
  <c r="C9" i="7"/>
  <c r="A6" i="7"/>
  <c r="A4" i="7"/>
  <c r="P56" i="6"/>
  <c r="I56" i="6"/>
  <c r="J56" i="6"/>
  <c r="N56" i="6"/>
  <c r="O56" i="6"/>
  <c r="P55" i="6"/>
  <c r="I55" i="6"/>
  <c r="J55" i="6"/>
  <c r="D55" i="6"/>
  <c r="P54" i="6"/>
  <c r="I54" i="6"/>
  <c r="J54" i="6"/>
  <c r="N54" i="6"/>
  <c r="O54" i="6"/>
  <c r="P53" i="6"/>
  <c r="I53" i="6"/>
  <c r="J53" i="6"/>
  <c r="P52" i="6"/>
  <c r="G52" i="6"/>
  <c r="J52" i="6"/>
  <c r="D52" i="6"/>
  <c r="L52" i="6"/>
  <c r="O52" i="6"/>
  <c r="P51" i="6"/>
  <c r="I51" i="6"/>
  <c r="J51" i="6"/>
  <c r="P50" i="6"/>
  <c r="I50" i="6"/>
  <c r="J50" i="6"/>
  <c r="P49" i="6"/>
  <c r="J49" i="6"/>
  <c r="P48" i="6"/>
  <c r="I48" i="6"/>
  <c r="N48" i="6"/>
  <c r="O48" i="6"/>
  <c r="P47" i="6"/>
  <c r="I47" i="6"/>
  <c r="J47" i="6"/>
  <c r="P46" i="6"/>
  <c r="I46" i="6"/>
  <c r="J46" i="6"/>
  <c r="P45" i="6"/>
  <c r="I45" i="6"/>
  <c r="J45" i="6"/>
  <c r="P44" i="6"/>
  <c r="I44" i="6"/>
  <c r="J44" i="6"/>
  <c r="P43" i="6"/>
  <c r="H43" i="6"/>
  <c r="J43" i="6"/>
  <c r="P42" i="6"/>
  <c r="I42" i="6"/>
  <c r="J42" i="6"/>
  <c r="N42" i="6"/>
  <c r="O42" i="6"/>
  <c r="P41" i="6"/>
  <c r="G41" i="6"/>
  <c r="J41" i="6"/>
  <c r="D41" i="6"/>
  <c r="P40" i="6"/>
  <c r="G40" i="6"/>
  <c r="J40" i="6"/>
  <c r="P39" i="6"/>
  <c r="G39" i="6"/>
  <c r="J39" i="6"/>
  <c r="P38" i="6"/>
  <c r="G38" i="6"/>
  <c r="J38" i="6"/>
  <c r="D38" i="6"/>
  <c r="P37" i="6"/>
  <c r="I37" i="6"/>
  <c r="J37" i="6"/>
  <c r="P36" i="6"/>
  <c r="I36" i="6"/>
  <c r="J36" i="6"/>
  <c r="P35" i="6"/>
  <c r="I35" i="6"/>
  <c r="J35" i="6"/>
  <c r="P34" i="6"/>
  <c r="I34" i="6"/>
  <c r="J34" i="6"/>
  <c r="P33" i="6"/>
  <c r="I33" i="6"/>
  <c r="J33" i="6"/>
  <c r="P32" i="6"/>
  <c r="I32" i="6"/>
  <c r="J32" i="6"/>
  <c r="P31" i="6"/>
  <c r="I31" i="6"/>
  <c r="J31" i="6"/>
  <c r="J26" i="6"/>
  <c r="N25" i="6"/>
  <c r="O25" i="6"/>
  <c r="J25" i="6"/>
  <c r="D19" i="6"/>
  <c r="D40" i="6"/>
  <c r="D18" i="6"/>
  <c r="D39" i="6"/>
  <c r="D17" i="6"/>
  <c r="D33" i="6"/>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c r="C10" i="6"/>
  <c r="C9" i="6"/>
  <c r="A6" i="6"/>
  <c r="A4" i="6"/>
  <c r="P49" i="5"/>
  <c r="I49" i="5"/>
  <c r="J49" i="5"/>
  <c r="N49" i="5"/>
  <c r="O49" i="5"/>
  <c r="P48" i="5"/>
  <c r="I48" i="5"/>
  <c r="J48" i="5"/>
  <c r="P47" i="5"/>
  <c r="I47" i="5"/>
  <c r="J47" i="5"/>
  <c r="N47" i="5"/>
  <c r="O47" i="5"/>
  <c r="P46" i="5"/>
  <c r="I46" i="5"/>
  <c r="J46" i="5"/>
  <c r="P45" i="5"/>
  <c r="G45" i="5"/>
  <c r="J45" i="5"/>
  <c r="D45" i="5"/>
  <c r="P44" i="5"/>
  <c r="I44" i="5"/>
  <c r="N44" i="5"/>
  <c r="O44" i="5"/>
  <c r="P43" i="5"/>
  <c r="I43" i="5"/>
  <c r="J43" i="5"/>
  <c r="P42" i="5"/>
  <c r="J42" i="5"/>
  <c r="P41" i="5"/>
  <c r="I41" i="5"/>
  <c r="J41" i="5"/>
  <c r="P40" i="5"/>
  <c r="I40" i="5"/>
  <c r="J40" i="5"/>
  <c r="P39" i="5"/>
  <c r="I39" i="5"/>
  <c r="J39" i="5"/>
  <c r="P38" i="5"/>
  <c r="I38" i="5"/>
  <c r="J38" i="5"/>
  <c r="P37" i="5"/>
  <c r="I37" i="5"/>
  <c r="J37" i="5"/>
  <c r="P36" i="5"/>
  <c r="H36" i="5"/>
  <c r="J36" i="5"/>
  <c r="P35" i="5"/>
  <c r="I35" i="5"/>
  <c r="J35" i="5"/>
  <c r="N35" i="5"/>
  <c r="O35" i="5"/>
  <c r="P34" i="5"/>
  <c r="G34" i="5"/>
  <c r="J34" i="5"/>
  <c r="D34" i="5"/>
  <c r="L34" i="5"/>
  <c r="O34" i="5"/>
  <c r="P33" i="5"/>
  <c r="G33" i="5"/>
  <c r="J33" i="5"/>
  <c r="D33" i="5"/>
  <c r="L33" i="5"/>
  <c r="O33" i="5"/>
  <c r="P32" i="5"/>
  <c r="G32" i="5"/>
  <c r="J32" i="5"/>
  <c r="D32" i="5"/>
  <c r="L32" i="5"/>
  <c r="O32" i="5"/>
  <c r="P31" i="5"/>
  <c r="I31" i="5"/>
  <c r="J31" i="5"/>
  <c r="P30" i="5"/>
  <c r="I30" i="5"/>
  <c r="J30" i="5"/>
  <c r="P29" i="5"/>
  <c r="J29" i="5"/>
  <c r="I29" i="5"/>
  <c r="P28" i="5"/>
  <c r="I28" i="5"/>
  <c r="J28" i="5"/>
  <c r="P27" i="5"/>
  <c r="I27" i="5"/>
  <c r="J27" i="5"/>
  <c r="P26" i="5"/>
  <c r="I26" i="5"/>
  <c r="J26" i="5"/>
  <c r="P25" i="5"/>
  <c r="I25" i="5"/>
  <c r="J25" i="5"/>
  <c r="J20" i="5"/>
  <c r="AD19" i="5"/>
  <c r="AC19" i="5"/>
  <c r="AB19" i="5"/>
  <c r="AA19" i="5"/>
  <c r="Z19" i="5"/>
  <c r="Y19" i="5"/>
  <c r="X19" i="5"/>
  <c r="W19" i="5"/>
  <c r="V19" i="5"/>
  <c r="U19" i="5"/>
  <c r="T19" i="5"/>
  <c r="S19" i="5"/>
  <c r="N19" i="5"/>
  <c r="O19" i="5"/>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c r="C14" i="5"/>
  <c r="D38" i="5"/>
  <c r="N38" i="5"/>
  <c r="O38" i="5"/>
  <c r="D10" i="5"/>
  <c r="B10" i="5"/>
  <c r="C10" i="5"/>
  <c r="C9" i="5"/>
  <c r="C8" i="5"/>
  <c r="A5" i="5"/>
  <c r="P50" i="4"/>
  <c r="I50" i="4"/>
  <c r="J50" i="4"/>
  <c r="N50" i="4"/>
  <c r="O50" i="4"/>
  <c r="P49" i="4"/>
  <c r="I49" i="4"/>
  <c r="J49" i="4"/>
  <c r="P48" i="4"/>
  <c r="I48" i="4"/>
  <c r="J48" i="4"/>
  <c r="N48" i="4"/>
  <c r="O48" i="4"/>
  <c r="P47" i="4"/>
  <c r="I47" i="4"/>
  <c r="J47" i="4"/>
  <c r="P46" i="4"/>
  <c r="G46" i="4"/>
  <c r="J46" i="4"/>
  <c r="D46" i="4"/>
  <c r="P45" i="4"/>
  <c r="I45" i="4"/>
  <c r="J45" i="4"/>
  <c r="P44" i="4"/>
  <c r="I44" i="4"/>
  <c r="J44" i="4"/>
  <c r="P43" i="4"/>
  <c r="J43" i="4"/>
  <c r="P42" i="4"/>
  <c r="I42" i="4"/>
  <c r="N42" i="4"/>
  <c r="O42" i="4"/>
  <c r="P41" i="4"/>
  <c r="I41" i="4"/>
  <c r="J41" i="4"/>
  <c r="P40" i="4"/>
  <c r="I40" i="4"/>
  <c r="J40" i="4"/>
  <c r="P39" i="4"/>
  <c r="I39" i="4"/>
  <c r="J39" i="4"/>
  <c r="P38" i="4"/>
  <c r="I38" i="4"/>
  <c r="J38" i="4"/>
  <c r="P37" i="4"/>
  <c r="H37" i="4"/>
  <c r="J37" i="4"/>
  <c r="P36" i="4"/>
  <c r="I36" i="4"/>
  <c r="J36" i="4"/>
  <c r="N36" i="4"/>
  <c r="O36" i="4"/>
  <c r="P35" i="4"/>
  <c r="G35" i="4"/>
  <c r="J35" i="4"/>
  <c r="D35" i="4"/>
  <c r="P34" i="4"/>
  <c r="P33" i="4"/>
  <c r="P32" i="4"/>
  <c r="D32" i="4"/>
  <c r="P31" i="4"/>
  <c r="D31" i="4"/>
  <c r="P30" i="4"/>
  <c r="I30" i="4"/>
  <c r="J30" i="4"/>
  <c r="P29" i="4"/>
  <c r="I29" i="4"/>
  <c r="J29" i="4"/>
  <c r="P28" i="4"/>
  <c r="I28" i="4"/>
  <c r="J28" i="4"/>
  <c r="P27" i="4"/>
  <c r="I27" i="4"/>
  <c r="J27" i="4"/>
  <c r="P26" i="4"/>
  <c r="I26" i="4"/>
  <c r="J26" i="4"/>
  <c r="P25" i="4"/>
  <c r="I25" i="4"/>
  <c r="J25" i="4"/>
  <c r="P24" i="4"/>
  <c r="I24" i="4"/>
  <c r="J24" i="4"/>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25" i="4"/>
  <c r="D10" i="4"/>
  <c r="B10" i="4"/>
  <c r="C10" i="4"/>
  <c r="C9" i="4"/>
  <c r="C8" i="4"/>
  <c r="A5" i="4"/>
  <c r="P55" i="3"/>
  <c r="I55" i="3"/>
  <c r="J55" i="3"/>
  <c r="N55" i="3"/>
  <c r="O55" i="3"/>
  <c r="P54" i="3"/>
  <c r="I54" i="3"/>
  <c r="J54" i="3"/>
  <c r="P53" i="3"/>
  <c r="I53" i="3"/>
  <c r="J53" i="3"/>
  <c r="N53" i="3"/>
  <c r="O53" i="3"/>
  <c r="P52" i="3"/>
  <c r="I52" i="3"/>
  <c r="J52" i="3"/>
  <c r="P51" i="3"/>
  <c r="G51" i="3"/>
  <c r="J51" i="3"/>
  <c r="D51" i="3"/>
  <c r="P50" i="3"/>
  <c r="I50" i="3"/>
  <c r="N50" i="3"/>
  <c r="O50" i="3"/>
  <c r="P49" i="3"/>
  <c r="I49" i="3"/>
  <c r="J49" i="3"/>
  <c r="P48" i="3"/>
  <c r="J48" i="3"/>
  <c r="P47" i="3"/>
  <c r="I47" i="3"/>
  <c r="N47" i="3"/>
  <c r="O47" i="3"/>
  <c r="P46" i="3"/>
  <c r="I46" i="3"/>
  <c r="J46" i="3"/>
  <c r="P45" i="3"/>
  <c r="I45" i="3"/>
  <c r="J45" i="3"/>
  <c r="P44" i="3"/>
  <c r="I44" i="3"/>
  <c r="J44" i="3"/>
  <c r="P43" i="3"/>
  <c r="I43" i="3"/>
  <c r="J43" i="3"/>
  <c r="P42" i="3"/>
  <c r="H42" i="3"/>
  <c r="J42" i="3"/>
  <c r="P41" i="3"/>
  <c r="I41" i="3"/>
  <c r="J41" i="3"/>
  <c r="N41" i="3"/>
  <c r="O41" i="3"/>
  <c r="P40" i="3"/>
  <c r="G40" i="3"/>
  <c r="J40" i="3"/>
  <c r="D40" i="3"/>
  <c r="P39" i="3"/>
  <c r="G39" i="3"/>
  <c r="D39" i="3"/>
  <c r="P38" i="3"/>
  <c r="G38" i="3"/>
  <c r="J38" i="3"/>
  <c r="D38" i="3"/>
  <c r="P37" i="3"/>
  <c r="I37" i="3"/>
  <c r="J37" i="3"/>
  <c r="P36" i="3"/>
  <c r="I36" i="3"/>
  <c r="J36" i="3"/>
  <c r="P35" i="3"/>
  <c r="I35" i="3"/>
  <c r="J35" i="3"/>
  <c r="P34" i="3"/>
  <c r="I34" i="3"/>
  <c r="J34" i="3"/>
  <c r="P33" i="3"/>
  <c r="I33" i="3"/>
  <c r="J33" i="3"/>
  <c r="P32" i="3"/>
  <c r="I32" i="3"/>
  <c r="J32" i="3"/>
  <c r="P31" i="3"/>
  <c r="I31" i="3"/>
  <c r="J31" i="3"/>
  <c r="J26" i="3"/>
  <c r="N25" i="3"/>
  <c r="O25" i="3"/>
  <c r="J25" i="3"/>
  <c r="D17" i="3"/>
  <c r="D31" i="3"/>
  <c r="D11" i="3"/>
  <c r="B11" i="3"/>
  <c r="C11" i="3"/>
  <c r="C10" i="3"/>
  <c r="C9" i="3"/>
  <c r="A6" i="3"/>
  <c r="A4" i="3"/>
  <c r="D30" i="1"/>
  <c r="C18" i="28"/>
  <c r="D18" i="28"/>
  <c r="E19" i="1"/>
  <c r="D34" i="28"/>
  <c r="N34" i="28"/>
  <c r="O34" i="28"/>
  <c r="D38" i="8"/>
  <c r="N38" i="8"/>
  <c r="O38" i="8"/>
  <c r="D49" i="8"/>
  <c r="L37" i="14"/>
  <c r="O37" i="14"/>
  <c r="D29" i="28"/>
  <c r="N29" i="28"/>
  <c r="O29" i="28"/>
  <c r="D34" i="29"/>
  <c r="N34" i="29"/>
  <c r="O34" i="29"/>
  <c r="D49" i="11"/>
  <c r="N49" i="11"/>
  <c r="O49" i="11"/>
  <c r="D31" i="11"/>
  <c r="N31" i="11"/>
  <c r="O31" i="11"/>
  <c r="D30" i="8"/>
  <c r="N30" i="8"/>
  <c r="O30" i="8"/>
  <c r="D27" i="11"/>
  <c r="N27" i="11"/>
  <c r="D51" i="26"/>
  <c r="N51" i="26"/>
  <c r="O51" i="26"/>
  <c r="D35" i="27"/>
  <c r="N35" i="27"/>
  <c r="O35" i="27"/>
  <c r="N31" i="22"/>
  <c r="O31" i="22"/>
  <c r="M39" i="17"/>
  <c r="M55" i="17"/>
  <c r="M57" i="17"/>
  <c r="N33" i="6"/>
  <c r="O33" i="6"/>
  <c r="L39" i="6"/>
  <c r="O39" i="6"/>
  <c r="L36" i="18"/>
  <c r="O36" i="18"/>
  <c r="J49" i="21"/>
  <c r="N21" i="16"/>
  <c r="M43" i="9"/>
  <c r="M58" i="9"/>
  <c r="M60" i="9"/>
  <c r="L33" i="8"/>
  <c r="O33" i="8"/>
  <c r="L45" i="5"/>
  <c r="O45" i="5"/>
  <c r="L34" i="8"/>
  <c r="O34" i="8"/>
  <c r="L41" i="9"/>
  <c r="O41" i="9"/>
  <c r="L46" i="4"/>
  <c r="O46" i="4"/>
  <c r="L41" i="7"/>
  <c r="O41" i="7"/>
  <c r="L52" i="7"/>
  <c r="O52" i="7"/>
  <c r="L40" i="21"/>
  <c r="O40" i="21"/>
  <c r="L35" i="13"/>
  <c r="O35" i="13"/>
  <c r="N49" i="10"/>
  <c r="O49" i="10"/>
  <c r="N47" i="18"/>
  <c r="O47" i="18"/>
  <c r="L40" i="6"/>
  <c r="O40" i="6"/>
  <c r="N31" i="3"/>
  <c r="O31" i="3"/>
  <c r="L40" i="3"/>
  <c r="O40" i="3"/>
  <c r="L39" i="9"/>
  <c r="O39" i="9"/>
  <c r="J46" i="10"/>
  <c r="L31" i="12"/>
  <c r="O31" i="12"/>
  <c r="L34" i="16"/>
  <c r="O34" i="16"/>
  <c r="N47" i="16"/>
  <c r="O47" i="16"/>
  <c r="L36" i="16"/>
  <c r="O36" i="16"/>
  <c r="N25" i="24"/>
  <c r="O25" i="24"/>
  <c r="N29" i="11"/>
  <c r="O29" i="11"/>
  <c r="L38" i="6"/>
  <c r="O38" i="6"/>
  <c r="L48" i="15"/>
  <c r="O48" i="15"/>
  <c r="J21" i="32"/>
  <c r="N44" i="32"/>
  <c r="O44" i="32"/>
  <c r="D27" i="31"/>
  <c r="N27" i="31"/>
  <c r="O27" i="31"/>
  <c r="D35" i="31"/>
  <c r="L35" i="31"/>
  <c r="O35" i="31"/>
  <c r="D48" i="31"/>
  <c r="L48" i="31"/>
  <c r="O48" i="31"/>
  <c r="D38" i="31"/>
  <c r="N38" i="31"/>
  <c r="O38" i="31"/>
  <c r="J47" i="31"/>
  <c r="D30" i="31"/>
  <c r="N30" i="31"/>
  <c r="O30" i="31"/>
  <c r="D34" i="31"/>
  <c r="L34" i="31"/>
  <c r="O34" i="31"/>
  <c r="N44" i="30"/>
  <c r="O44" i="30"/>
  <c r="D50" i="30"/>
  <c r="N50" i="30"/>
  <c r="O50" i="30"/>
  <c r="D31" i="30"/>
  <c r="N31" i="30"/>
  <c r="O31" i="30"/>
  <c r="J47" i="30"/>
  <c r="D27" i="30"/>
  <c r="N27" i="30"/>
  <c r="D50" i="29"/>
  <c r="N50" i="29"/>
  <c r="O50" i="29"/>
  <c r="D16" i="28"/>
  <c r="D53" i="28"/>
  <c r="N53" i="28"/>
  <c r="O53" i="28"/>
  <c r="J47" i="28"/>
  <c r="J47" i="27"/>
  <c r="N28" i="26"/>
  <c r="O28" i="26"/>
  <c r="J47" i="26"/>
  <c r="D30" i="26"/>
  <c r="N30" i="26"/>
  <c r="O30" i="26"/>
  <c r="N44" i="26"/>
  <c r="O44" i="26"/>
  <c r="J41" i="24"/>
  <c r="J51" i="23"/>
  <c r="O63" i="23"/>
  <c r="J48" i="23"/>
  <c r="J25" i="23"/>
  <c r="D26" i="23"/>
  <c r="N26" i="23"/>
  <c r="O26" i="23"/>
  <c r="J47" i="22"/>
  <c r="D37" i="22"/>
  <c r="N37" i="22"/>
  <c r="O37" i="22"/>
  <c r="J45" i="22"/>
  <c r="J50" i="20"/>
  <c r="J54" i="20"/>
  <c r="D46" i="19"/>
  <c r="J50" i="19"/>
  <c r="J44" i="18"/>
  <c r="N21" i="18"/>
  <c r="O21" i="18"/>
  <c r="N27" i="18"/>
  <c r="O27" i="18"/>
  <c r="J47" i="17"/>
  <c r="N30" i="16"/>
  <c r="O30" i="16"/>
  <c r="L48" i="16"/>
  <c r="O48" i="16"/>
  <c r="L35" i="15"/>
  <c r="J43" i="15"/>
  <c r="N47" i="15"/>
  <c r="O47" i="15"/>
  <c r="J43" i="14"/>
  <c r="J44" i="13"/>
  <c r="J44" i="11"/>
  <c r="L36" i="11"/>
  <c r="O36" i="11"/>
  <c r="J47" i="11"/>
  <c r="D51" i="11"/>
  <c r="N51" i="11"/>
  <c r="O51" i="11"/>
  <c r="D38" i="11"/>
  <c r="N38" i="11"/>
  <c r="O38" i="11"/>
  <c r="L36" i="10"/>
  <c r="O36" i="10"/>
  <c r="J43" i="10"/>
  <c r="J51" i="9"/>
  <c r="L46" i="8"/>
  <c r="O46" i="8"/>
  <c r="N42" i="8"/>
  <c r="O42" i="8"/>
  <c r="D27" i="8"/>
  <c r="N27" i="8"/>
  <c r="O27" i="8"/>
  <c r="L32" i="8"/>
  <c r="N27" i="7"/>
  <c r="O27" i="7"/>
  <c r="J48" i="7"/>
  <c r="L40" i="7"/>
  <c r="O40" i="7"/>
  <c r="N51" i="6"/>
  <c r="O51" i="6"/>
  <c r="N55" i="6"/>
  <c r="O55" i="6"/>
  <c r="N25" i="4"/>
  <c r="O25" i="4"/>
  <c r="L35" i="4"/>
  <c r="O35" i="4"/>
  <c r="L51" i="3"/>
  <c r="O51" i="3"/>
  <c r="G33" i="4"/>
  <c r="J33" i="4"/>
  <c r="G31" i="4"/>
  <c r="J31" i="4"/>
  <c r="D28" i="8"/>
  <c r="N28" i="8"/>
  <c r="O28" i="8"/>
  <c r="D27" i="16"/>
  <c r="N27" i="16"/>
  <c r="O27" i="16"/>
  <c r="D40" i="28"/>
  <c r="N40" i="28"/>
  <c r="O40" i="28"/>
  <c r="D51" i="29"/>
  <c r="N51" i="29"/>
  <c r="O51" i="29"/>
  <c r="D31" i="15"/>
  <c r="N31" i="15"/>
  <c r="O31" i="15"/>
  <c r="D32" i="26"/>
  <c r="N32" i="26"/>
  <c r="O32" i="26"/>
  <c r="D36" i="28"/>
  <c r="N36" i="28"/>
  <c r="O36" i="28"/>
  <c r="D30" i="18"/>
  <c r="N30" i="18"/>
  <c r="O30" i="18"/>
  <c r="D47" i="4"/>
  <c r="N47" i="4"/>
  <c r="O47" i="4"/>
  <c r="D49" i="14"/>
  <c r="N49" i="14"/>
  <c r="O49" i="14"/>
  <c r="D49" i="16"/>
  <c r="N49" i="16"/>
  <c r="O49" i="16"/>
  <c r="D34" i="4"/>
  <c r="D50" i="28"/>
  <c r="N50" i="28"/>
  <c r="O50" i="28"/>
  <c r="D49" i="29"/>
  <c r="N49" i="29"/>
  <c r="O49" i="29"/>
  <c r="D49" i="31"/>
  <c r="N49" i="31"/>
  <c r="O49" i="31"/>
  <c r="D29" i="4"/>
  <c r="N29" i="4"/>
  <c r="O29" i="4"/>
  <c r="D27" i="5"/>
  <c r="N27" i="5"/>
  <c r="O27" i="5"/>
  <c r="L32" i="12"/>
  <c r="O32" i="12"/>
  <c r="D27" i="17"/>
  <c r="N27" i="17"/>
  <c r="O27" i="17"/>
  <c r="D49" i="26"/>
  <c r="N49" i="26"/>
  <c r="O49" i="26"/>
  <c r="D22" i="31"/>
  <c r="N22" i="31"/>
  <c r="O22" i="31"/>
  <c r="O63" i="6"/>
  <c r="D31" i="16"/>
  <c r="N31" i="16"/>
  <c r="O31" i="16"/>
  <c r="D38" i="16"/>
  <c r="N38" i="16"/>
  <c r="O38" i="16"/>
  <c r="D52" i="27"/>
  <c r="N52" i="27"/>
  <c r="O52" i="27"/>
  <c r="D45" i="9"/>
  <c r="N45" i="9"/>
  <c r="O45" i="9"/>
  <c r="D44" i="10"/>
  <c r="O44" i="10"/>
  <c r="D28" i="16"/>
  <c r="N28" i="16"/>
  <c r="O28" i="16"/>
  <c r="D34" i="9"/>
  <c r="N34" i="9"/>
  <c r="O34" i="9"/>
  <c r="L41" i="20"/>
  <c r="O41" i="20"/>
  <c r="D45" i="21"/>
  <c r="N45" i="21"/>
  <c r="O45" i="21"/>
  <c r="D38" i="30"/>
  <c r="N38" i="30"/>
  <c r="O38" i="30"/>
  <c r="D27" i="4"/>
  <c r="N27" i="4"/>
  <c r="O27" i="4"/>
  <c r="D31" i="6"/>
  <c r="N31" i="6"/>
  <c r="O31" i="6"/>
  <c r="D35" i="6"/>
  <c r="N35" i="6"/>
  <c r="O35" i="6"/>
  <c r="D39" i="8"/>
  <c r="N39" i="8"/>
  <c r="O39" i="8"/>
  <c r="O63" i="9"/>
  <c r="D32" i="10"/>
  <c r="N32" i="10"/>
  <c r="O32" i="10"/>
  <c r="D32" i="14"/>
  <c r="N32" i="14"/>
  <c r="O32" i="14"/>
  <c r="D35" i="19"/>
  <c r="D52" i="19"/>
  <c r="D27" i="26"/>
  <c r="N27" i="26"/>
  <c r="O27" i="26"/>
  <c r="D31" i="31"/>
  <c r="N31" i="31"/>
  <c r="O31" i="31"/>
  <c r="D48" i="32"/>
  <c r="L48" i="32"/>
  <c r="O48" i="32"/>
  <c r="D29" i="16"/>
  <c r="N29" i="16"/>
  <c r="O29" i="16"/>
  <c r="D26" i="24"/>
  <c r="N26" i="24"/>
  <c r="O26" i="24"/>
  <c r="D39" i="30"/>
  <c r="M39" i="30"/>
  <c r="D19" i="4"/>
  <c r="N19" i="4"/>
  <c r="O19" i="4"/>
  <c r="D20" i="8"/>
  <c r="N20" i="8"/>
  <c r="O20" i="8"/>
  <c r="D31" i="1"/>
  <c r="D36" i="3"/>
  <c r="N36" i="3"/>
  <c r="O36" i="3"/>
  <c r="D44" i="3"/>
  <c r="N44" i="3"/>
  <c r="O44" i="3"/>
  <c r="O62" i="3"/>
  <c r="D22" i="16"/>
  <c r="N22" i="16"/>
  <c r="O22" i="16"/>
  <c r="D36" i="24"/>
  <c r="N36" i="24"/>
  <c r="O36" i="24"/>
  <c r="D40" i="31"/>
  <c r="N40" i="31"/>
  <c r="O40" i="31"/>
  <c r="D37" i="32"/>
  <c r="L37" i="32"/>
  <c r="O37" i="32"/>
  <c r="D32" i="16"/>
  <c r="N32" i="16"/>
  <c r="O32" i="16"/>
  <c r="D47" i="8"/>
  <c r="N47" i="8"/>
  <c r="O47" i="8"/>
  <c r="D28" i="10"/>
  <c r="N28" i="10"/>
  <c r="O28" i="10"/>
  <c r="D33" i="4"/>
  <c r="D43" i="4"/>
  <c r="O43" i="4"/>
  <c r="D25" i="8"/>
  <c r="N25" i="8"/>
  <c r="O25" i="8"/>
  <c r="D40" i="16"/>
  <c r="N40" i="16"/>
  <c r="O40" i="16"/>
  <c r="D45" i="16"/>
  <c r="O45" i="16"/>
  <c r="D58" i="19"/>
  <c r="N58" i="19"/>
  <c r="O58" i="19"/>
  <c r="D35" i="21"/>
  <c r="N35" i="21"/>
  <c r="O35" i="21"/>
  <c r="D42" i="29"/>
  <c r="N42" i="29"/>
  <c r="O42" i="29"/>
  <c r="D51" i="31"/>
  <c r="N51" i="31"/>
  <c r="O51" i="31"/>
  <c r="D37" i="4"/>
  <c r="M37" i="4"/>
  <c r="O37" i="4"/>
  <c r="D52" i="3"/>
  <c r="N52" i="3"/>
  <c r="O52" i="3"/>
  <c r="D53" i="6"/>
  <c r="N53" i="6"/>
  <c r="O53" i="6"/>
  <c r="D37" i="8"/>
  <c r="M37" i="8"/>
  <c r="O37" i="8"/>
  <c r="D55" i="21"/>
  <c r="N55" i="21"/>
  <c r="O55" i="21"/>
  <c r="D52" i="26"/>
  <c r="N52" i="26"/>
  <c r="O52" i="26"/>
  <c r="D52" i="28"/>
  <c r="N52" i="28"/>
  <c r="O52" i="28"/>
  <c r="D29" i="31"/>
  <c r="N29" i="31"/>
  <c r="O29" i="31"/>
  <c r="D45" i="31"/>
  <c r="O45" i="31"/>
  <c r="D47" i="12"/>
  <c r="N47" i="12"/>
  <c r="O47" i="12"/>
  <c r="D35" i="12"/>
  <c r="N35" i="12"/>
  <c r="O35" i="12"/>
  <c r="D49" i="12"/>
  <c r="N49" i="12"/>
  <c r="O49" i="12"/>
  <c r="D25" i="12"/>
  <c r="D48" i="12"/>
  <c r="N48" i="12"/>
  <c r="O48" i="12"/>
  <c r="D37" i="12"/>
  <c r="N37" i="12"/>
  <c r="O37" i="12"/>
  <c r="D35" i="11"/>
  <c r="L35" i="11"/>
  <c r="O35" i="11"/>
  <c r="D48" i="11"/>
  <c r="L48" i="11"/>
  <c r="O48" i="11"/>
  <c r="D37" i="11"/>
  <c r="L37" i="11"/>
  <c r="O37" i="11"/>
  <c r="L47" i="10"/>
  <c r="O47" i="10"/>
  <c r="D45" i="25"/>
  <c r="N45" i="25"/>
  <c r="O45" i="25"/>
  <c r="L39" i="7"/>
  <c r="L34" i="11"/>
  <c r="O34" i="11"/>
  <c r="D43" i="19"/>
  <c r="N43" i="19"/>
  <c r="O43" i="19"/>
  <c r="D37" i="10"/>
  <c r="N37" i="10"/>
  <c r="O37" i="10"/>
  <c r="D48" i="10"/>
  <c r="N48" i="10"/>
  <c r="O48" i="10"/>
  <c r="D56" i="19"/>
  <c r="N56" i="19"/>
  <c r="O56" i="19"/>
  <c r="N20" i="24"/>
  <c r="O20" i="24"/>
  <c r="D35" i="30"/>
  <c r="L35" i="30"/>
  <c r="D48" i="30"/>
  <c r="L48" i="30"/>
  <c r="O48" i="30"/>
  <c r="D51" i="15"/>
  <c r="N51" i="15"/>
  <c r="O51" i="15"/>
  <c r="D36" i="19"/>
  <c r="D22" i="25"/>
  <c r="N22" i="25"/>
  <c r="O22" i="25"/>
  <c r="D50" i="27"/>
  <c r="N50" i="27"/>
  <c r="O50" i="27"/>
  <c r="N20" i="5"/>
  <c r="N21" i="5"/>
  <c r="D39" i="5"/>
  <c r="N39" i="5"/>
  <c r="O39" i="5"/>
  <c r="D22" i="10"/>
  <c r="N22" i="10"/>
  <c r="O22" i="10"/>
  <c r="O23" i="10"/>
  <c r="D29" i="15"/>
  <c r="D44" i="19"/>
  <c r="M44" i="19"/>
  <c r="O44" i="19"/>
  <c r="L54" i="21"/>
  <c r="O54" i="21"/>
  <c r="D42" i="3"/>
  <c r="M42" i="3"/>
  <c r="O42" i="3"/>
  <c r="D38" i="4"/>
  <c r="N38" i="4"/>
  <c r="O38" i="4"/>
  <c r="D36" i="5"/>
  <c r="M36" i="5"/>
  <c r="O36" i="5"/>
  <c r="D43" i="6"/>
  <c r="M43" i="6"/>
  <c r="D29" i="8"/>
  <c r="N29" i="8"/>
  <c r="O29" i="8"/>
  <c r="D31" i="10"/>
  <c r="N31" i="10"/>
  <c r="O31" i="10"/>
  <c r="D32" i="11"/>
  <c r="N32" i="11"/>
  <c r="O32" i="11"/>
  <c r="L34" i="12"/>
  <c r="O34" i="12"/>
  <c r="D30" i="14"/>
  <c r="D45" i="14"/>
  <c r="O45" i="14"/>
  <c r="D51" i="14"/>
  <c r="N51" i="14"/>
  <c r="O51" i="14"/>
  <c r="D39" i="16"/>
  <c r="M39" i="16"/>
  <c r="O39" i="16"/>
  <c r="D51" i="16"/>
  <c r="N51" i="16"/>
  <c r="O51" i="16"/>
  <c r="D42" i="21"/>
  <c r="N42" i="21"/>
  <c r="O42" i="21"/>
  <c r="D35" i="22"/>
  <c r="N35" i="22"/>
  <c r="O35" i="22"/>
  <c r="C18" i="27"/>
  <c r="D18" i="27"/>
  <c r="D29" i="5"/>
  <c r="N29" i="5"/>
  <c r="O29" i="5"/>
  <c r="D27" i="10"/>
  <c r="N27" i="10"/>
  <c r="O27" i="10"/>
  <c r="D37" i="19"/>
  <c r="N37" i="19"/>
  <c r="O37" i="19"/>
  <c r="D57" i="19"/>
  <c r="N57" i="19"/>
  <c r="O57" i="19"/>
  <c r="D32" i="25"/>
  <c r="N32" i="25"/>
  <c r="O32" i="25"/>
  <c r="D36" i="25"/>
  <c r="M36" i="25"/>
  <c r="O36" i="25"/>
  <c r="L39" i="3"/>
  <c r="O39" i="3"/>
  <c r="D26" i="8"/>
  <c r="N26" i="8"/>
  <c r="O26" i="8"/>
  <c r="D39" i="10"/>
  <c r="N39" i="10"/>
  <c r="O39" i="10"/>
  <c r="D50" i="10"/>
  <c r="N50" i="10"/>
  <c r="O50" i="10"/>
  <c r="C18" i="20"/>
  <c r="D18" i="20"/>
  <c r="D28" i="25"/>
  <c r="N28" i="25"/>
  <c r="O28" i="25"/>
  <c r="D47" i="25"/>
  <c r="N47" i="25"/>
  <c r="O47" i="25"/>
  <c r="D51" i="28"/>
  <c r="N51" i="28"/>
  <c r="O51" i="28"/>
  <c r="D28" i="31"/>
  <c r="N28" i="31"/>
  <c r="O28" i="31"/>
  <c r="D48" i="5"/>
  <c r="N48" i="5"/>
  <c r="O48" i="5"/>
  <c r="D39" i="4"/>
  <c r="N39" i="4"/>
  <c r="O39" i="4"/>
  <c r="D40" i="14"/>
  <c r="N40" i="14"/>
  <c r="O40" i="14"/>
  <c r="L48" i="14"/>
  <c r="O48" i="14"/>
  <c r="D37" i="27"/>
  <c r="N37" i="27"/>
  <c r="O37" i="27"/>
  <c r="D41" i="27"/>
  <c r="M41" i="27"/>
  <c r="O41" i="27"/>
  <c r="D50" i="31"/>
  <c r="N50" i="31"/>
  <c r="O50" i="31"/>
  <c r="D37" i="5"/>
  <c r="N37" i="5"/>
  <c r="O37" i="5"/>
  <c r="I15" i="14"/>
  <c r="I15" i="15"/>
  <c r="D32" i="31"/>
  <c r="N32" i="31"/>
  <c r="O32" i="31"/>
  <c r="I15" i="20"/>
  <c r="D51" i="21"/>
  <c r="O51" i="21"/>
  <c r="N34" i="21"/>
  <c r="O34" i="21"/>
  <c r="O36" i="14"/>
  <c r="O39" i="17"/>
  <c r="D35" i="16"/>
  <c r="L35" i="16"/>
  <c r="O35" i="16"/>
  <c r="J39" i="7"/>
  <c r="J47" i="10"/>
  <c r="J34" i="11"/>
  <c r="D45" i="13"/>
  <c r="O45" i="13"/>
  <c r="D51" i="13"/>
  <c r="N51" i="13"/>
  <c r="O51" i="13"/>
  <c r="D40" i="13"/>
  <c r="N40" i="13"/>
  <c r="O40" i="13"/>
  <c r="D27" i="13"/>
  <c r="N27" i="13"/>
  <c r="D49" i="13"/>
  <c r="N49" i="13"/>
  <c r="O49" i="13"/>
  <c r="D32" i="13"/>
  <c r="N32" i="13"/>
  <c r="O32" i="13"/>
  <c r="D39" i="13"/>
  <c r="M39" i="13"/>
  <c r="D29" i="13"/>
  <c r="N29" i="13"/>
  <c r="O29" i="13"/>
  <c r="D28" i="13"/>
  <c r="N28" i="13"/>
  <c r="O28" i="13"/>
  <c r="J44" i="16"/>
  <c r="L58" i="23"/>
  <c r="L60" i="23"/>
  <c r="O39" i="23"/>
  <c r="L41" i="6"/>
  <c r="O41" i="6"/>
  <c r="O19" i="8"/>
  <c r="J41" i="12"/>
  <c r="J46" i="12"/>
  <c r="L46" i="12"/>
  <c r="O46" i="12"/>
  <c r="D31" i="13"/>
  <c r="N31" i="13"/>
  <c r="O31" i="13"/>
  <c r="D51" i="20"/>
  <c r="O51" i="20"/>
  <c r="N34" i="20"/>
  <c r="N48" i="29"/>
  <c r="O48" i="29"/>
  <c r="J48" i="29"/>
  <c r="J31" i="31"/>
  <c r="D19" i="7"/>
  <c r="J45" i="8"/>
  <c r="N45" i="8"/>
  <c r="O45" i="8"/>
  <c r="O19" i="12"/>
  <c r="D36" i="13"/>
  <c r="L36" i="13"/>
  <c r="O36" i="13"/>
  <c r="D37" i="13"/>
  <c r="L37" i="13"/>
  <c r="O37" i="13"/>
  <c r="D34" i="13"/>
  <c r="L34" i="13"/>
  <c r="D43" i="20"/>
  <c r="N43" i="20"/>
  <c r="O43" i="20"/>
  <c r="D37" i="20"/>
  <c r="N37" i="20"/>
  <c r="O37" i="20"/>
  <c r="D35" i="20"/>
  <c r="D56" i="20"/>
  <c r="N56" i="20"/>
  <c r="O56" i="20"/>
  <c r="D58" i="20"/>
  <c r="N58" i="20"/>
  <c r="O58" i="20"/>
  <c r="D44" i="20"/>
  <c r="M44" i="20"/>
  <c r="N21" i="31"/>
  <c r="J21" i="31"/>
  <c r="J47" i="3"/>
  <c r="O21" i="11"/>
  <c r="J47" i="13"/>
  <c r="D50" i="13"/>
  <c r="N50" i="13"/>
  <c r="O50" i="13"/>
  <c r="N47" i="14"/>
  <c r="O47" i="14"/>
  <c r="D52" i="17"/>
  <c r="N52" i="17"/>
  <c r="O52" i="17"/>
  <c r="D50" i="17"/>
  <c r="N50" i="17"/>
  <c r="O50" i="17"/>
  <c r="D49" i="17"/>
  <c r="N49" i="17"/>
  <c r="O49" i="17"/>
  <c r="D45" i="17"/>
  <c r="O45" i="17"/>
  <c r="D38" i="17"/>
  <c r="N38" i="17"/>
  <c r="O38" i="17"/>
  <c r="D34" i="17"/>
  <c r="L34" i="17"/>
  <c r="D32" i="17"/>
  <c r="N32" i="17"/>
  <c r="O32" i="17"/>
  <c r="D30" i="17"/>
  <c r="N30" i="17"/>
  <c r="O30" i="17"/>
  <c r="D28" i="17"/>
  <c r="N28" i="17"/>
  <c r="O28" i="17"/>
  <c r="D22" i="17"/>
  <c r="N22" i="17"/>
  <c r="D40" i="17"/>
  <c r="N40" i="17"/>
  <c r="O40" i="17"/>
  <c r="D34" i="18"/>
  <c r="L34" i="18"/>
  <c r="D49" i="18"/>
  <c r="N49" i="18"/>
  <c r="O49" i="18"/>
  <c r="D45" i="18"/>
  <c r="O45" i="18"/>
  <c r="D40" i="18"/>
  <c r="N40" i="18"/>
  <c r="O40" i="18"/>
  <c r="D52" i="18"/>
  <c r="N52" i="18"/>
  <c r="O52" i="18"/>
  <c r="D22" i="18"/>
  <c r="N22" i="18"/>
  <c r="D38" i="18"/>
  <c r="N38" i="18"/>
  <c r="O38" i="18"/>
  <c r="D51" i="18"/>
  <c r="N51" i="18"/>
  <c r="O51" i="18"/>
  <c r="D31" i="18"/>
  <c r="N31" i="18"/>
  <c r="O31" i="18"/>
  <c r="D28" i="18"/>
  <c r="N28" i="18"/>
  <c r="O28" i="18"/>
  <c r="I15" i="28"/>
  <c r="D14" i="28"/>
  <c r="D38" i="13"/>
  <c r="N38" i="13"/>
  <c r="O38" i="13"/>
  <c r="O21" i="16"/>
  <c r="D48" i="17"/>
  <c r="L48" i="17"/>
  <c r="O48" i="17"/>
  <c r="D35" i="17"/>
  <c r="L35" i="17"/>
  <c r="O35" i="17"/>
  <c r="D15" i="19"/>
  <c r="D27" i="23"/>
  <c r="N27" i="23"/>
  <c r="D19" i="23"/>
  <c r="J39" i="24"/>
  <c r="N39" i="24"/>
  <c r="O39" i="24"/>
  <c r="O35" i="30"/>
  <c r="D48" i="3"/>
  <c r="O48" i="3"/>
  <c r="D54" i="3"/>
  <c r="N54" i="3"/>
  <c r="O54" i="3"/>
  <c r="D26" i="3"/>
  <c r="N26" i="3"/>
  <c r="D32" i="3"/>
  <c r="N32" i="3"/>
  <c r="O32" i="3"/>
  <c r="D43" i="3"/>
  <c r="N43" i="3"/>
  <c r="O43" i="3"/>
  <c r="D34" i="3"/>
  <c r="N34" i="3"/>
  <c r="O34" i="3"/>
  <c r="O21" i="13"/>
  <c r="L36" i="17"/>
  <c r="O36" i="17"/>
  <c r="D31" i="17"/>
  <c r="N31" i="17"/>
  <c r="O31" i="17"/>
  <c r="D37" i="17"/>
  <c r="L37" i="17"/>
  <c r="O37" i="17"/>
  <c r="O40" i="19"/>
  <c r="N45" i="4"/>
  <c r="O45" i="4"/>
  <c r="N41" i="5"/>
  <c r="O41" i="5"/>
  <c r="N51" i="7"/>
  <c r="O51" i="7"/>
  <c r="J51" i="7"/>
  <c r="N49" i="8"/>
  <c r="O49" i="8"/>
  <c r="D53" i="9"/>
  <c r="N53" i="9"/>
  <c r="O53" i="9"/>
  <c r="D37" i="9"/>
  <c r="N37" i="9"/>
  <c r="O37" i="9"/>
  <c r="D35" i="9"/>
  <c r="N35" i="9"/>
  <c r="O35" i="9"/>
  <c r="D33" i="9"/>
  <c r="N33" i="9"/>
  <c r="O33" i="9"/>
  <c r="D26" i="9"/>
  <c r="N26" i="9"/>
  <c r="D49" i="9"/>
  <c r="O49" i="9"/>
  <c r="D55" i="9"/>
  <c r="N55" i="9"/>
  <c r="O55" i="9"/>
  <c r="D44" i="9"/>
  <c r="N44" i="9"/>
  <c r="O44" i="9"/>
  <c r="D32" i="9"/>
  <c r="N32" i="9"/>
  <c r="D22" i="13"/>
  <c r="N22" i="13"/>
  <c r="O22" i="13"/>
  <c r="D39" i="18"/>
  <c r="M39" i="18"/>
  <c r="D50" i="18"/>
  <c r="N50" i="18"/>
  <c r="O50" i="18"/>
  <c r="O39" i="21"/>
  <c r="D35" i="3"/>
  <c r="N35" i="3"/>
  <c r="O35" i="3"/>
  <c r="J44" i="5"/>
  <c r="D48" i="13"/>
  <c r="L48" i="13"/>
  <c r="O48" i="13"/>
  <c r="J35" i="15"/>
  <c r="J21" i="17"/>
  <c r="D36" i="20"/>
  <c r="N36" i="20"/>
  <c r="O36" i="20"/>
  <c r="J50" i="3"/>
  <c r="J34" i="12"/>
  <c r="D30" i="13"/>
  <c r="N30" i="13"/>
  <c r="O30" i="13"/>
  <c r="N38" i="15"/>
  <c r="O38" i="15"/>
  <c r="D37" i="16"/>
  <c r="L37" i="16"/>
  <c r="O37" i="16"/>
  <c r="N44" i="17"/>
  <c r="O44" i="17"/>
  <c r="D32" i="18"/>
  <c r="N32" i="18"/>
  <c r="O32" i="18"/>
  <c r="D57" i="20"/>
  <c r="N57" i="20"/>
  <c r="O57" i="20"/>
  <c r="O18" i="4"/>
  <c r="D26" i="7"/>
  <c r="N26" i="7"/>
  <c r="O26" i="7"/>
  <c r="J32" i="12"/>
  <c r="D24" i="4"/>
  <c r="N24" i="4"/>
  <c r="D26" i="4"/>
  <c r="N26" i="4"/>
  <c r="O26" i="4"/>
  <c r="D49" i="4"/>
  <c r="N49" i="4"/>
  <c r="O49" i="4"/>
  <c r="D28" i="4"/>
  <c r="N28" i="4"/>
  <c r="O28" i="4"/>
  <c r="D45" i="6"/>
  <c r="N45" i="6"/>
  <c r="O45" i="6"/>
  <c r="D44" i="6"/>
  <c r="N44" i="6"/>
  <c r="O44" i="6"/>
  <c r="D36" i="6"/>
  <c r="N36" i="6"/>
  <c r="O36" i="6"/>
  <c r="D34" i="6"/>
  <c r="N34" i="6"/>
  <c r="O34" i="6"/>
  <c r="D32" i="6"/>
  <c r="N32" i="6"/>
  <c r="O32" i="6"/>
  <c r="D26" i="6"/>
  <c r="N26" i="6"/>
  <c r="D49" i="6"/>
  <c r="O49" i="6"/>
  <c r="D36" i="9"/>
  <c r="N36" i="9"/>
  <c r="O36" i="9"/>
  <c r="D52" i="13"/>
  <c r="N52" i="13"/>
  <c r="O52" i="13"/>
  <c r="D29" i="17"/>
  <c r="N29" i="17"/>
  <c r="O29" i="17"/>
  <c r="D51" i="17"/>
  <c r="N51" i="17"/>
  <c r="O51" i="17"/>
  <c r="D29" i="18"/>
  <c r="N29" i="18"/>
  <c r="O29" i="18"/>
  <c r="N34" i="19"/>
  <c r="J39" i="3"/>
  <c r="D46" i="20"/>
  <c r="N46" i="20"/>
  <c r="O46" i="20"/>
  <c r="J48" i="6"/>
  <c r="D33" i="3"/>
  <c r="N33" i="3"/>
  <c r="O33" i="3"/>
  <c r="L38" i="3"/>
  <c r="L34" i="10"/>
  <c r="J54" i="19"/>
  <c r="N54" i="19"/>
  <c r="O54" i="19"/>
  <c r="D43" i="21"/>
  <c r="M43" i="21"/>
  <c r="D56" i="21"/>
  <c r="N56" i="21"/>
  <c r="O56" i="21"/>
  <c r="D36" i="21"/>
  <c r="N36" i="21"/>
  <c r="O36" i="21"/>
  <c r="D33" i="21"/>
  <c r="D57" i="21"/>
  <c r="N57" i="21"/>
  <c r="O57" i="21"/>
  <c r="N53" i="21"/>
  <c r="O53" i="21"/>
  <c r="J53" i="21"/>
  <c r="D41" i="22"/>
  <c r="N41" i="22"/>
  <c r="O41" i="22"/>
  <c r="D34" i="22"/>
  <c r="N34" i="22"/>
  <c r="O34" i="22"/>
  <c r="D32" i="22"/>
  <c r="N32" i="22"/>
  <c r="O32" i="22"/>
  <c r="O63" i="22"/>
  <c r="D48" i="22"/>
  <c r="N48" i="22"/>
  <c r="O48" i="22"/>
  <c r="D26" i="22"/>
  <c r="N26" i="22"/>
  <c r="D40" i="22"/>
  <c r="M40" i="22"/>
  <c r="O21" i="25"/>
  <c r="J46" i="29"/>
  <c r="N46" i="29"/>
  <c r="O46" i="29"/>
  <c r="D52" i="32"/>
  <c r="N52" i="32"/>
  <c r="O52" i="32"/>
  <c r="D50" i="32"/>
  <c r="N50" i="32"/>
  <c r="O50" i="32"/>
  <c r="D31" i="32"/>
  <c r="N31" i="32"/>
  <c r="O31" i="32"/>
  <c r="D29" i="32"/>
  <c r="N29" i="32"/>
  <c r="O29" i="32"/>
  <c r="D27" i="32"/>
  <c r="N27" i="32"/>
  <c r="D51" i="32"/>
  <c r="N51" i="32"/>
  <c r="O51" i="32"/>
  <c r="N22" i="32"/>
  <c r="O22" i="32"/>
  <c r="D45" i="32"/>
  <c r="O45" i="32"/>
  <c r="D32" i="32"/>
  <c r="N32" i="32"/>
  <c r="O32" i="32"/>
  <c r="D28" i="32"/>
  <c r="N28" i="32"/>
  <c r="O28" i="32"/>
  <c r="D39" i="32"/>
  <c r="M39" i="32"/>
  <c r="D34" i="32"/>
  <c r="L34" i="32"/>
  <c r="D30" i="32"/>
  <c r="N30" i="32"/>
  <c r="O30" i="32"/>
  <c r="D40" i="32"/>
  <c r="N40" i="32"/>
  <c r="O40" i="32"/>
  <c r="D49" i="32"/>
  <c r="N49" i="32"/>
  <c r="O49" i="32"/>
  <c r="D38" i="32"/>
  <c r="N38" i="32"/>
  <c r="O38" i="32"/>
  <c r="C20" i="27"/>
  <c r="C20" i="19"/>
  <c r="C19" i="21"/>
  <c r="D15" i="21"/>
  <c r="C20" i="20"/>
  <c r="D50" i="11"/>
  <c r="N50" i="11"/>
  <c r="O50" i="11"/>
  <c r="D39" i="11"/>
  <c r="M39" i="11"/>
  <c r="D22" i="11"/>
  <c r="N22" i="11"/>
  <c r="O22" i="11"/>
  <c r="D45" i="11"/>
  <c r="O45" i="11"/>
  <c r="C17" i="14"/>
  <c r="J48" i="14"/>
  <c r="D32" i="15"/>
  <c r="N32" i="15"/>
  <c r="O32" i="15"/>
  <c r="D30" i="15"/>
  <c r="D50" i="15"/>
  <c r="N50" i="15"/>
  <c r="O50" i="15"/>
  <c r="D39" i="15"/>
  <c r="M39" i="15"/>
  <c r="L35" i="18"/>
  <c r="O35" i="18"/>
  <c r="D48" i="18"/>
  <c r="L48" i="18"/>
  <c r="O48" i="18"/>
  <c r="O58" i="22"/>
  <c r="D29" i="24"/>
  <c r="N29" i="24"/>
  <c r="O29" i="24"/>
  <c r="D31" i="24"/>
  <c r="N31" i="24"/>
  <c r="O31" i="24"/>
  <c r="D44" i="24"/>
  <c r="N44" i="24"/>
  <c r="O44" i="24"/>
  <c r="D34" i="24"/>
  <c r="M34" i="24"/>
  <c r="D27" i="24"/>
  <c r="N27" i="24"/>
  <c r="O27" i="24"/>
  <c r="D42" i="24"/>
  <c r="N42" i="24"/>
  <c r="O42" i="24"/>
  <c r="D35" i="24"/>
  <c r="N35" i="24"/>
  <c r="O35" i="24"/>
  <c r="D28" i="24"/>
  <c r="N28" i="24"/>
  <c r="O28" i="24"/>
  <c r="J42" i="4"/>
  <c r="D25" i="5"/>
  <c r="N25" i="5"/>
  <c r="N25" i="7"/>
  <c r="J48" i="9"/>
  <c r="D30" i="10"/>
  <c r="N30" i="10"/>
  <c r="O30" i="10"/>
  <c r="L35" i="10"/>
  <c r="O35" i="10"/>
  <c r="D30" i="11"/>
  <c r="N30" i="11"/>
  <c r="O30" i="11"/>
  <c r="D40" i="11"/>
  <c r="N40" i="11"/>
  <c r="O40" i="11"/>
  <c r="D52" i="11"/>
  <c r="N52" i="11"/>
  <c r="O52" i="11"/>
  <c r="D49" i="15"/>
  <c r="N49" i="15"/>
  <c r="O49" i="15"/>
  <c r="J41" i="20"/>
  <c r="D33" i="22"/>
  <c r="N33" i="22"/>
  <c r="O33" i="22"/>
  <c r="O56" i="24"/>
  <c r="C19" i="29"/>
  <c r="J44" i="31"/>
  <c r="G34" i="4"/>
  <c r="J34" i="4"/>
  <c r="G32" i="4"/>
  <c r="J32" i="4"/>
  <c r="D51" i="10"/>
  <c r="N51" i="10"/>
  <c r="O51" i="10"/>
  <c r="D38" i="10"/>
  <c r="M38" i="10"/>
  <c r="D29" i="10"/>
  <c r="N29" i="10"/>
  <c r="O29" i="10"/>
  <c r="D36" i="12"/>
  <c r="M36" i="12"/>
  <c r="D28" i="12"/>
  <c r="N28" i="12"/>
  <c r="O28" i="12"/>
  <c r="D26" i="12"/>
  <c r="D20" i="12"/>
  <c r="N20" i="12"/>
  <c r="O20" i="12"/>
  <c r="D27" i="12"/>
  <c r="C17" i="15"/>
  <c r="D14" i="15"/>
  <c r="D40" i="15"/>
  <c r="N40" i="15"/>
  <c r="O40" i="15"/>
  <c r="D42" i="22"/>
  <c r="N42" i="22"/>
  <c r="O42" i="22"/>
  <c r="D46" i="5"/>
  <c r="N46" i="5"/>
  <c r="O46" i="5"/>
  <c r="D30" i="5"/>
  <c r="N30" i="5"/>
  <c r="O30" i="5"/>
  <c r="D28" i="5"/>
  <c r="N28" i="5"/>
  <c r="O28" i="5"/>
  <c r="D26" i="5"/>
  <c r="N26" i="5"/>
  <c r="O26" i="5"/>
  <c r="D42" i="5"/>
  <c r="O42" i="5"/>
  <c r="D28" i="11"/>
  <c r="N28" i="11"/>
  <c r="O28" i="11"/>
  <c r="O23" i="14"/>
  <c r="D37" i="18"/>
  <c r="L37" i="18"/>
  <c r="O37" i="18"/>
  <c r="J41" i="19"/>
  <c r="L41" i="19"/>
  <c r="O41" i="19"/>
  <c r="I15" i="21"/>
  <c r="J54" i="21"/>
  <c r="D50" i="22"/>
  <c r="N50" i="22"/>
  <c r="O50" i="22"/>
  <c r="O19" i="24"/>
  <c r="D37" i="26"/>
  <c r="D34" i="26"/>
  <c r="D35" i="26"/>
  <c r="N49" i="27"/>
  <c r="O49" i="27"/>
  <c r="J49" i="27"/>
  <c r="D15" i="28"/>
  <c r="D31" i="14"/>
  <c r="N43" i="25"/>
  <c r="O43" i="25"/>
  <c r="J43" i="25"/>
  <c r="N49" i="28"/>
  <c r="O49" i="28"/>
  <c r="J21" i="30"/>
  <c r="N21" i="30"/>
  <c r="D39" i="14"/>
  <c r="M39" i="14"/>
  <c r="D29" i="14"/>
  <c r="D50" i="14"/>
  <c r="N50" i="14"/>
  <c r="O50" i="14"/>
  <c r="D52" i="16"/>
  <c r="N52" i="16"/>
  <c r="O52" i="16"/>
  <c r="D50" i="16"/>
  <c r="N50" i="16"/>
  <c r="O50" i="16"/>
  <c r="N44" i="25"/>
  <c r="O44" i="25"/>
  <c r="D48" i="26"/>
  <c r="L40" i="20"/>
  <c r="D17" i="27"/>
  <c r="O65" i="26"/>
  <c r="D39" i="26"/>
  <c r="M39" i="26"/>
  <c r="D29" i="26"/>
  <c r="N29" i="26"/>
  <c r="O29" i="26"/>
  <c r="D50" i="26"/>
  <c r="N50" i="26"/>
  <c r="O50" i="26"/>
  <c r="D40" i="26"/>
  <c r="N40" i="26"/>
  <c r="O40" i="26"/>
  <c r="D45" i="26"/>
  <c r="O45" i="26"/>
  <c r="D31" i="26"/>
  <c r="N31" i="26"/>
  <c r="O31" i="26"/>
  <c r="D22" i="26"/>
  <c r="N22" i="26"/>
  <c r="D38" i="26"/>
  <c r="N38" i="26"/>
  <c r="O38" i="26"/>
  <c r="O21" i="32"/>
  <c r="L55" i="19"/>
  <c r="O55" i="19"/>
  <c r="D39" i="29"/>
  <c r="N39" i="29"/>
  <c r="O39" i="29"/>
  <c r="D35" i="29"/>
  <c r="N35" i="29"/>
  <c r="O35" i="29"/>
  <c r="D33" i="29"/>
  <c r="N33" i="29"/>
  <c r="D36" i="29"/>
  <c r="N36" i="29"/>
  <c r="O36" i="29"/>
  <c r="D40" i="29"/>
  <c r="M40" i="29"/>
  <c r="D16" i="29"/>
  <c r="D15" i="27"/>
  <c r="D14" i="29"/>
  <c r="O60" i="25"/>
  <c r="D37" i="25"/>
  <c r="N37" i="25"/>
  <c r="O37" i="25"/>
  <c r="D35" i="25"/>
  <c r="N35" i="25"/>
  <c r="O35" i="25"/>
  <c r="D33" i="25"/>
  <c r="N33" i="25"/>
  <c r="O33" i="25"/>
  <c r="D31" i="25"/>
  <c r="N31" i="25"/>
  <c r="O31" i="25"/>
  <c r="D29" i="25"/>
  <c r="N29" i="25"/>
  <c r="O29" i="25"/>
  <c r="D23" i="25"/>
  <c r="N23" i="25"/>
  <c r="O23" i="25"/>
  <c r="D30" i="25"/>
  <c r="N30" i="25"/>
  <c r="O30" i="25"/>
  <c r="D46" i="25"/>
  <c r="N46" i="25"/>
  <c r="O46" i="25"/>
  <c r="D40" i="27"/>
  <c r="N40" i="27"/>
  <c r="O40" i="27"/>
  <c r="D36" i="27"/>
  <c r="N36" i="27"/>
  <c r="O36" i="27"/>
  <c r="D34" i="27"/>
  <c r="N34" i="27"/>
  <c r="O65" i="27"/>
  <c r="D51" i="27"/>
  <c r="N51" i="27"/>
  <c r="O51" i="27"/>
  <c r="D43" i="28"/>
  <c r="N43" i="28"/>
  <c r="O43" i="28"/>
  <c r="D41" i="28"/>
  <c r="M41" i="28"/>
  <c r="D37" i="28"/>
  <c r="N37" i="28"/>
  <c r="O37" i="28"/>
  <c r="D35" i="28"/>
  <c r="N35" i="28"/>
  <c r="O35" i="28"/>
  <c r="J47" i="32"/>
  <c r="D51" i="30"/>
  <c r="N51" i="30"/>
  <c r="O51" i="30"/>
  <c r="D49" i="30"/>
  <c r="N49" i="30"/>
  <c r="O49" i="30"/>
  <c r="D32" i="30"/>
  <c r="N32" i="30"/>
  <c r="O32" i="30"/>
  <c r="D30" i="30"/>
  <c r="N30" i="30"/>
  <c r="O30" i="30"/>
  <c r="D28" i="30"/>
  <c r="N28" i="30"/>
  <c r="O28" i="30"/>
  <c r="D45" i="30"/>
  <c r="O45" i="30"/>
  <c r="D22" i="30"/>
  <c r="N22" i="30"/>
  <c r="O22" i="30"/>
  <c r="D29" i="30"/>
  <c r="N29" i="30"/>
  <c r="O29" i="30"/>
  <c r="D52" i="30"/>
  <c r="N52" i="30"/>
  <c r="O52" i="30"/>
  <c r="J41" i="25"/>
  <c r="D39" i="31"/>
  <c r="M39" i="31"/>
  <c r="N35" i="19"/>
  <c r="O35" i="19"/>
  <c r="O20" i="5"/>
  <c r="O21" i="5"/>
  <c r="D40" i="5"/>
  <c r="N40" i="5"/>
  <c r="O40" i="5"/>
  <c r="L51" i="5"/>
  <c r="L53" i="5"/>
  <c r="O60" i="5"/>
  <c r="M52" i="4"/>
  <c r="M54" i="4"/>
  <c r="M55" i="16"/>
  <c r="M57" i="16"/>
  <c r="L58" i="9"/>
  <c r="L60" i="9"/>
  <c r="O68" i="9"/>
  <c r="L52" i="8"/>
  <c r="L54" i="8"/>
  <c r="O62" i="8"/>
  <c r="O43" i="9"/>
  <c r="O32" i="8"/>
  <c r="L55" i="15"/>
  <c r="L57" i="15"/>
  <c r="O64" i="15"/>
  <c r="M57" i="3"/>
  <c r="M59" i="3"/>
  <c r="L58" i="7"/>
  <c r="L60" i="7"/>
  <c r="L55" i="31"/>
  <c r="L57" i="31"/>
  <c r="O65" i="31"/>
  <c r="D27" i="28"/>
  <c r="O35" i="15"/>
  <c r="L33" i="4"/>
  <c r="O33" i="4"/>
  <c r="L32" i="4"/>
  <c r="O32" i="4"/>
  <c r="L34" i="4"/>
  <c r="O34" i="4"/>
  <c r="L31" i="4"/>
  <c r="O31" i="4"/>
  <c r="N21" i="8"/>
  <c r="N30" i="14"/>
  <c r="O30" i="14"/>
  <c r="M52" i="8"/>
  <c r="M54" i="8"/>
  <c r="D38" i="19"/>
  <c r="N38" i="19"/>
  <c r="O38" i="19"/>
  <c r="N36" i="19"/>
  <c r="O36" i="19"/>
  <c r="N20" i="4"/>
  <c r="D44" i="4"/>
  <c r="N44" i="4"/>
  <c r="O44" i="4"/>
  <c r="D31" i="5"/>
  <c r="N31" i="5"/>
  <c r="O31" i="5"/>
  <c r="L55" i="14"/>
  <c r="L57" i="14"/>
  <c r="O64" i="14"/>
  <c r="D38" i="28"/>
  <c r="N38" i="28"/>
  <c r="O38" i="28"/>
  <c r="O39" i="7"/>
  <c r="L61" i="21"/>
  <c r="L63" i="21"/>
  <c r="O70" i="21"/>
  <c r="M50" i="25"/>
  <c r="M52" i="25"/>
  <c r="D37" i="21"/>
  <c r="N37" i="21"/>
  <c r="O37" i="21"/>
  <c r="O21" i="24"/>
  <c r="N21" i="24"/>
  <c r="D30" i="24"/>
  <c r="N30" i="24"/>
  <c r="O30" i="24"/>
  <c r="M58" i="6"/>
  <c r="M60" i="6"/>
  <c r="O43" i="6"/>
  <c r="L55" i="30"/>
  <c r="L57" i="30"/>
  <c r="O65" i="30"/>
  <c r="N23" i="10"/>
  <c r="D45" i="10"/>
  <c r="N45" i="10"/>
  <c r="O45" i="10"/>
  <c r="L55" i="11"/>
  <c r="L57" i="11"/>
  <c r="O65" i="11"/>
  <c r="D37" i="29"/>
  <c r="N37" i="29"/>
  <c r="O37" i="29"/>
  <c r="N24" i="25"/>
  <c r="D39" i="25"/>
  <c r="N39" i="25"/>
  <c r="O39" i="25"/>
  <c r="N25" i="12"/>
  <c r="O25" i="12"/>
  <c r="D42" i="12"/>
  <c r="O42" i="12"/>
  <c r="M51" i="5"/>
  <c r="M53" i="5"/>
  <c r="D43" i="5"/>
  <c r="N43" i="5"/>
  <c r="O43" i="5"/>
  <c r="N29" i="15"/>
  <c r="O29" i="15"/>
  <c r="D44" i="15"/>
  <c r="O44" i="15"/>
  <c r="L58" i="6"/>
  <c r="L60" i="6"/>
  <c r="O68" i="6"/>
  <c r="O22" i="18"/>
  <c r="O23" i="18"/>
  <c r="N23" i="18"/>
  <c r="M53" i="12"/>
  <c r="M55" i="12"/>
  <c r="O36" i="12"/>
  <c r="M55" i="15"/>
  <c r="M57" i="15"/>
  <c r="O39" i="15"/>
  <c r="M55" i="32"/>
  <c r="M57" i="32"/>
  <c r="O39" i="32"/>
  <c r="N23" i="31"/>
  <c r="O21" i="31"/>
  <c r="D44" i="7"/>
  <c r="N44" i="7"/>
  <c r="O44" i="7"/>
  <c r="O68" i="7"/>
  <c r="D43" i="7"/>
  <c r="M43" i="7"/>
  <c r="D45" i="7"/>
  <c r="N45" i="7"/>
  <c r="O45" i="7"/>
  <c r="D34" i="7"/>
  <c r="N34" i="7"/>
  <c r="O34" i="7"/>
  <c r="D49" i="7"/>
  <c r="O49" i="7"/>
  <c r="D33" i="7"/>
  <c r="N33" i="7"/>
  <c r="O33" i="7"/>
  <c r="D36" i="7"/>
  <c r="N36" i="7"/>
  <c r="O36" i="7"/>
  <c r="D35" i="7"/>
  <c r="N35" i="7"/>
  <c r="O35" i="7"/>
  <c r="D53" i="7"/>
  <c r="N53" i="7"/>
  <c r="O53" i="7"/>
  <c r="D37" i="7"/>
  <c r="N37" i="7"/>
  <c r="O37" i="7"/>
  <c r="D32" i="7"/>
  <c r="N32" i="7"/>
  <c r="M55" i="26"/>
  <c r="M57" i="26"/>
  <c r="O39" i="26"/>
  <c r="N31" i="14"/>
  <c r="O31" i="14"/>
  <c r="D33" i="14"/>
  <c r="N33" i="14"/>
  <c r="O33" i="14"/>
  <c r="D19" i="20"/>
  <c r="D29" i="20"/>
  <c r="N29" i="20"/>
  <c r="O29" i="20"/>
  <c r="D19" i="19"/>
  <c r="D29" i="19"/>
  <c r="N29" i="19"/>
  <c r="O29" i="19"/>
  <c r="O24" i="4"/>
  <c r="N23" i="16"/>
  <c r="D43" i="29"/>
  <c r="N43" i="29"/>
  <c r="O43" i="29"/>
  <c r="I25" i="29"/>
  <c r="N29" i="14"/>
  <c r="D44" i="14"/>
  <c r="O44" i="14"/>
  <c r="O21" i="8"/>
  <c r="M55" i="13"/>
  <c r="M57" i="13"/>
  <c r="O39" i="13"/>
  <c r="O23" i="32"/>
  <c r="O25" i="7"/>
  <c r="N28" i="7"/>
  <c r="O34" i="19"/>
  <c r="L62" i="19"/>
  <c r="L64" i="19"/>
  <c r="O71" i="19"/>
  <c r="O23" i="16"/>
  <c r="D19" i="27"/>
  <c r="D29" i="27"/>
  <c r="N29" i="27"/>
  <c r="O29" i="27"/>
  <c r="D14" i="27"/>
  <c r="D16" i="27"/>
  <c r="L54" i="10"/>
  <c r="L56" i="10"/>
  <c r="O64" i="10"/>
  <c r="O34" i="10"/>
  <c r="O34" i="13"/>
  <c r="L55" i="13"/>
  <c r="L57" i="13"/>
  <c r="O65" i="13"/>
  <c r="L62" i="20"/>
  <c r="L64" i="20"/>
  <c r="O71" i="20"/>
  <c r="O40" i="20"/>
  <c r="O40" i="22"/>
  <c r="M53" i="22"/>
  <c r="M55" i="22"/>
  <c r="N23" i="13"/>
  <c r="O27" i="13"/>
  <c r="D14" i="21"/>
  <c r="O27" i="32"/>
  <c r="O26" i="22"/>
  <c r="O27" i="22"/>
  <c r="N27" i="22"/>
  <c r="O34" i="17"/>
  <c r="L55" i="17"/>
  <c r="L57" i="17"/>
  <c r="O65" i="17"/>
  <c r="O23" i="11"/>
  <c r="O34" i="20"/>
  <c r="O41" i="28"/>
  <c r="O40" i="29"/>
  <c r="N23" i="26"/>
  <c r="O22" i="26"/>
  <c r="O23" i="26"/>
  <c r="M55" i="30"/>
  <c r="M57" i="30"/>
  <c r="O39" i="30"/>
  <c r="N23" i="30"/>
  <c r="O21" i="30"/>
  <c r="N27" i="12"/>
  <c r="O27" i="12"/>
  <c r="D29" i="12"/>
  <c r="N29" i="12"/>
  <c r="O29" i="12"/>
  <c r="O27" i="30"/>
  <c r="O43" i="21"/>
  <c r="O20" i="4"/>
  <c r="D28" i="28"/>
  <c r="M42" i="28"/>
  <c r="O42" i="28"/>
  <c r="D16" i="20"/>
  <c r="O21" i="12"/>
  <c r="D41" i="4"/>
  <c r="N41" i="4"/>
  <c r="O41" i="4"/>
  <c r="D17" i="21"/>
  <c r="D15" i="29"/>
  <c r="D27" i="29"/>
  <c r="D17" i="29"/>
  <c r="D16" i="15"/>
  <c r="M55" i="11"/>
  <c r="M57" i="11"/>
  <c r="O39" i="11"/>
  <c r="O38" i="3"/>
  <c r="L57" i="3"/>
  <c r="L59" i="3"/>
  <c r="O67" i="3"/>
  <c r="D15" i="15"/>
  <c r="O27" i="11"/>
  <c r="O23" i="13"/>
  <c r="D38" i="20"/>
  <c r="N38" i="20"/>
  <c r="O38" i="20"/>
  <c r="D15" i="20"/>
  <c r="L55" i="16"/>
  <c r="L57" i="16"/>
  <c r="O65" i="16"/>
  <c r="N23" i="11"/>
  <c r="N28" i="23"/>
  <c r="O27" i="23"/>
  <c r="O28" i="23"/>
  <c r="O34" i="24"/>
  <c r="M47" i="24"/>
  <c r="M49" i="24"/>
  <c r="M55" i="31"/>
  <c r="M57" i="31"/>
  <c r="O39" i="31"/>
  <c r="M54" i="10"/>
  <c r="M56" i="10"/>
  <c r="O38" i="10"/>
  <c r="O22" i="17"/>
  <c r="O23" i="17"/>
  <c r="N23" i="17"/>
  <c r="O26" i="3"/>
  <c r="O27" i="3"/>
  <c r="N27" i="3"/>
  <c r="D38" i="27"/>
  <c r="N38" i="27"/>
  <c r="O38" i="27"/>
  <c r="M55" i="14"/>
  <c r="M57" i="14"/>
  <c r="O39" i="14"/>
  <c r="O25" i="5"/>
  <c r="N33" i="21"/>
  <c r="D50" i="21"/>
  <c r="O50" i="21"/>
  <c r="D16" i="14"/>
  <c r="D14" i="14"/>
  <c r="D26" i="29"/>
  <c r="D52" i="29"/>
  <c r="N52" i="29"/>
  <c r="O52" i="29"/>
  <c r="D43" i="12"/>
  <c r="O43" i="12"/>
  <c r="N26" i="12"/>
  <c r="L55" i="32"/>
  <c r="L57" i="32"/>
  <c r="O65" i="32"/>
  <c r="O34" i="32"/>
  <c r="D16" i="21"/>
  <c r="O32" i="9"/>
  <c r="L55" i="18"/>
  <c r="L57" i="18"/>
  <c r="O65" i="18"/>
  <c r="O34" i="18"/>
  <c r="D52" i="20"/>
  <c r="O52" i="20"/>
  <c r="N35" i="20"/>
  <c r="O35" i="20"/>
  <c r="L53" i="12"/>
  <c r="L55" i="12"/>
  <c r="O34" i="27"/>
  <c r="D45" i="15"/>
  <c r="O45" i="15"/>
  <c r="N30" i="15"/>
  <c r="N28" i="9"/>
  <c r="O26" i="9"/>
  <c r="O28" i="9"/>
  <c r="D33" i="15"/>
  <c r="N33" i="15"/>
  <c r="O33" i="15"/>
  <c r="O44" i="20"/>
  <c r="D14" i="20"/>
  <c r="D14" i="19"/>
  <c r="D17" i="19"/>
  <c r="D16" i="19"/>
  <c r="O24" i="25"/>
  <c r="N27" i="6"/>
  <c r="O26" i="6"/>
  <c r="O27" i="6"/>
  <c r="N23" i="32"/>
  <c r="O39" i="18"/>
  <c r="M55" i="18"/>
  <c r="M57" i="18"/>
  <c r="D15" i="14"/>
  <c r="O33" i="29"/>
  <c r="D53" i="23"/>
  <c r="N53" i="23"/>
  <c r="O53" i="23"/>
  <c r="D45" i="23"/>
  <c r="N45" i="23"/>
  <c r="O45" i="23"/>
  <c r="D43" i="23"/>
  <c r="M43" i="23"/>
  <c r="D37" i="23"/>
  <c r="N37" i="23"/>
  <c r="O37" i="23"/>
  <c r="O68" i="23"/>
  <c r="D36" i="23"/>
  <c r="N36" i="23"/>
  <c r="O36" i="23"/>
  <c r="D32" i="23"/>
  <c r="N32" i="23"/>
  <c r="D49" i="23"/>
  <c r="O49" i="23"/>
  <c r="D33" i="23"/>
  <c r="N33" i="23"/>
  <c r="O33" i="23"/>
  <c r="D34" i="23"/>
  <c r="N34" i="23"/>
  <c r="O34" i="23"/>
  <c r="D44" i="23"/>
  <c r="N44" i="23"/>
  <c r="O44" i="23"/>
  <c r="D35" i="23"/>
  <c r="N35" i="23"/>
  <c r="O35" i="23"/>
  <c r="N21" i="12"/>
  <c r="D32" i="24"/>
  <c r="N32" i="24"/>
  <c r="O32" i="24"/>
  <c r="D18" i="29"/>
  <c r="D28" i="29"/>
  <c r="N28" i="29"/>
  <c r="O28" i="29"/>
  <c r="D28" i="27"/>
  <c r="D40" i="4"/>
  <c r="N40" i="4"/>
  <c r="O40" i="4"/>
  <c r="D30" i="4"/>
  <c r="N30" i="4"/>
  <c r="O30" i="4"/>
  <c r="D40" i="24"/>
  <c r="N40" i="24"/>
  <c r="O40" i="24"/>
  <c r="L52" i="4"/>
  <c r="L54" i="4"/>
  <c r="O61" i="4"/>
  <c r="D34" i="25"/>
  <c r="N34" i="25"/>
  <c r="O34" i="25"/>
  <c r="D42" i="25"/>
  <c r="N42" i="25"/>
  <c r="O42" i="25"/>
  <c r="D44" i="8"/>
  <c r="N44" i="8"/>
  <c r="O44" i="8"/>
  <c r="D41" i="8"/>
  <c r="N41" i="8"/>
  <c r="O41" i="8"/>
  <c r="D40" i="8"/>
  <c r="N40" i="8"/>
  <c r="O40" i="8"/>
  <c r="D31" i="8"/>
  <c r="N31" i="8"/>
  <c r="D37" i="24"/>
  <c r="N37" i="24"/>
  <c r="O37" i="24"/>
  <c r="D41" i="10"/>
  <c r="N41" i="10"/>
  <c r="O41" i="10"/>
  <c r="D38" i="24"/>
  <c r="N38" i="24"/>
  <c r="O38" i="24"/>
  <c r="D33" i="10"/>
  <c r="N33" i="10"/>
  <c r="O33" i="10"/>
  <c r="D42" i="10"/>
  <c r="N42" i="10"/>
  <c r="O42" i="10"/>
  <c r="O51" i="5"/>
  <c r="O53" i="5"/>
  <c r="O59" i="5"/>
  <c r="D40" i="25"/>
  <c r="N40" i="25"/>
  <c r="O40" i="25"/>
  <c r="N51" i="5"/>
  <c r="N53" i="5"/>
  <c r="M56" i="28"/>
  <c r="M58" i="28"/>
  <c r="N27" i="29"/>
  <c r="O27" i="29"/>
  <c r="M41" i="29"/>
  <c r="O41" i="29"/>
  <c r="D42" i="11"/>
  <c r="N42" i="11"/>
  <c r="O42" i="11"/>
  <c r="D33" i="11"/>
  <c r="N33" i="11"/>
  <c r="D43" i="11"/>
  <c r="N43" i="11"/>
  <c r="O43" i="11"/>
  <c r="D46" i="11"/>
  <c r="N46" i="11"/>
  <c r="O46" i="11"/>
  <c r="D46" i="26"/>
  <c r="N46" i="26"/>
  <c r="O46" i="26"/>
  <c r="D43" i="26"/>
  <c r="N43" i="26"/>
  <c r="O43" i="26"/>
  <c r="D42" i="26"/>
  <c r="N42" i="26"/>
  <c r="O42" i="26"/>
  <c r="D33" i="26"/>
  <c r="N33" i="26"/>
  <c r="O23" i="31"/>
  <c r="D52" i="14"/>
  <c r="N52" i="14"/>
  <c r="O52" i="14"/>
  <c r="D24" i="14"/>
  <c r="N24" i="14"/>
  <c r="D27" i="27"/>
  <c r="D53" i="27"/>
  <c r="N53" i="27"/>
  <c r="O53" i="27"/>
  <c r="D46" i="31"/>
  <c r="N46" i="31"/>
  <c r="O46" i="31"/>
  <c r="D43" i="31"/>
  <c r="N43" i="31"/>
  <c r="O43" i="31"/>
  <c r="D33" i="31"/>
  <c r="N33" i="31"/>
  <c r="D42" i="31"/>
  <c r="N42" i="31"/>
  <c r="O42" i="31"/>
  <c r="D42" i="32"/>
  <c r="N42" i="32"/>
  <c r="O42" i="32"/>
  <c r="D33" i="32"/>
  <c r="N33" i="32"/>
  <c r="D46" i="32"/>
  <c r="N46" i="32"/>
  <c r="O46" i="32"/>
  <c r="D43" i="32"/>
  <c r="N43" i="32"/>
  <c r="O43" i="32"/>
  <c r="D43" i="22"/>
  <c r="N43" i="22"/>
  <c r="O43" i="22"/>
  <c r="D38" i="22"/>
  <c r="N38" i="22"/>
  <c r="O38" i="22"/>
  <c r="D36" i="22"/>
  <c r="N36" i="22"/>
  <c r="D46" i="22"/>
  <c r="N46" i="22"/>
  <c r="O46" i="22"/>
  <c r="D44" i="22"/>
  <c r="N44" i="22"/>
  <c r="O44" i="22"/>
  <c r="M42" i="27"/>
  <c r="D43" i="16"/>
  <c r="N43" i="16"/>
  <c r="O43" i="16"/>
  <c r="D46" i="16"/>
  <c r="N46" i="16"/>
  <c r="O46" i="16"/>
  <c r="D33" i="16"/>
  <c r="N33" i="16"/>
  <c r="D42" i="16"/>
  <c r="N42" i="16"/>
  <c r="O42" i="16"/>
  <c r="O33" i="21"/>
  <c r="D30" i="12"/>
  <c r="N30" i="12"/>
  <c r="O30" i="12"/>
  <c r="D40" i="12"/>
  <c r="N40" i="12"/>
  <c r="O40" i="12"/>
  <c r="D44" i="12"/>
  <c r="N44" i="12"/>
  <c r="O44" i="12"/>
  <c r="D39" i="12"/>
  <c r="N39" i="12"/>
  <c r="O39" i="12"/>
  <c r="D47" i="6"/>
  <c r="N47" i="6"/>
  <c r="O47" i="6"/>
  <c r="D50" i="6"/>
  <c r="N50" i="6"/>
  <c r="O50" i="6"/>
  <c r="D46" i="6"/>
  <c r="N46" i="6"/>
  <c r="O46" i="6"/>
  <c r="D37" i="6"/>
  <c r="N37" i="6"/>
  <c r="D27" i="21"/>
  <c r="M44" i="21"/>
  <c r="I25" i="21"/>
  <c r="O23" i="30"/>
  <c r="O26" i="12"/>
  <c r="D47" i="23"/>
  <c r="N47" i="23"/>
  <c r="O47" i="23"/>
  <c r="D50" i="23"/>
  <c r="N50" i="23"/>
  <c r="O50" i="23"/>
  <c r="D46" i="23"/>
  <c r="N46" i="23"/>
  <c r="O46" i="23"/>
  <c r="D38" i="23"/>
  <c r="N38" i="23"/>
  <c r="O38" i="23"/>
  <c r="D18" i="21"/>
  <c r="D28" i="21"/>
  <c r="N28" i="21"/>
  <c r="O28" i="21"/>
  <c r="N28" i="28"/>
  <c r="D44" i="28"/>
  <c r="N44" i="28"/>
  <c r="O44" i="28"/>
  <c r="D43" i="30"/>
  <c r="N43" i="30"/>
  <c r="O43" i="30"/>
  <c r="D46" i="30"/>
  <c r="N46" i="30"/>
  <c r="O46" i="30"/>
  <c r="D42" i="30"/>
  <c r="N42" i="30"/>
  <c r="O42" i="30"/>
  <c r="D33" i="30"/>
  <c r="N33" i="30"/>
  <c r="O29" i="14"/>
  <c r="M58" i="7"/>
  <c r="M60" i="7"/>
  <c r="O43" i="7"/>
  <c r="D28" i="19"/>
  <c r="M45" i="19"/>
  <c r="D46" i="3"/>
  <c r="N46" i="3"/>
  <c r="O46" i="3"/>
  <c r="D49" i="3"/>
  <c r="N49" i="3"/>
  <c r="O49" i="3"/>
  <c r="D45" i="3"/>
  <c r="N45" i="3"/>
  <c r="O45" i="3"/>
  <c r="D37" i="3"/>
  <c r="N37" i="3"/>
  <c r="D42" i="13"/>
  <c r="N42" i="13"/>
  <c r="O42" i="13"/>
  <c r="D46" i="13"/>
  <c r="N46" i="13"/>
  <c r="O46" i="13"/>
  <c r="D43" i="13"/>
  <c r="N43" i="13"/>
  <c r="O43" i="13"/>
  <c r="D33" i="13"/>
  <c r="N33" i="13"/>
  <c r="N25" i="29"/>
  <c r="J25" i="29"/>
  <c r="M58" i="23"/>
  <c r="M60" i="23"/>
  <c r="O43" i="23"/>
  <c r="D38" i="9"/>
  <c r="N38" i="9"/>
  <c r="D46" i="9"/>
  <c r="N46" i="9"/>
  <c r="O46" i="9"/>
  <c r="D47" i="9"/>
  <c r="N47" i="9"/>
  <c r="O47" i="9"/>
  <c r="D50" i="9"/>
  <c r="N50" i="9"/>
  <c r="O50" i="9"/>
  <c r="O30" i="15"/>
  <c r="D52" i="15"/>
  <c r="N52" i="15"/>
  <c r="O52" i="15"/>
  <c r="D24" i="15"/>
  <c r="N24" i="15"/>
  <c r="D59" i="19"/>
  <c r="N59" i="19"/>
  <c r="O59" i="19"/>
  <c r="D27" i="19"/>
  <c r="D27" i="20"/>
  <c r="D59" i="20"/>
  <c r="N59" i="20"/>
  <c r="O59" i="20"/>
  <c r="M45" i="20"/>
  <c r="D28" i="20"/>
  <c r="D46" i="7"/>
  <c r="N46" i="7"/>
  <c r="O46" i="7"/>
  <c r="D50" i="7"/>
  <c r="N50" i="7"/>
  <c r="O50" i="7"/>
  <c r="D47" i="7"/>
  <c r="N47" i="7"/>
  <c r="O47" i="7"/>
  <c r="D38" i="7"/>
  <c r="N38" i="7"/>
  <c r="O38" i="7"/>
  <c r="D43" i="18"/>
  <c r="N43" i="18"/>
  <c r="O43" i="18"/>
  <c r="D33" i="18"/>
  <c r="N33" i="18"/>
  <c r="D46" i="18"/>
  <c r="N46" i="18"/>
  <c r="O46" i="18"/>
  <c r="D42" i="18"/>
  <c r="N42" i="18"/>
  <c r="O42" i="18"/>
  <c r="D58" i="21"/>
  <c r="N58" i="21"/>
  <c r="O58" i="21"/>
  <c r="D26" i="21"/>
  <c r="O32" i="23"/>
  <c r="D46" i="17"/>
  <c r="N46" i="17"/>
  <c r="O46" i="17"/>
  <c r="D43" i="17"/>
  <c r="N43" i="17"/>
  <c r="O43" i="17"/>
  <c r="D33" i="17"/>
  <c r="N33" i="17"/>
  <c r="D42" i="17"/>
  <c r="N42" i="17"/>
  <c r="O42" i="17"/>
  <c r="O28" i="7"/>
  <c r="O63" i="7"/>
  <c r="O32" i="7"/>
  <c r="O52" i="4"/>
  <c r="O54" i="4"/>
  <c r="O60" i="4"/>
  <c r="N52" i="4"/>
  <c r="N54" i="4"/>
  <c r="N47" i="24"/>
  <c r="N49" i="24"/>
  <c r="O47" i="24"/>
  <c r="O49" i="24"/>
  <c r="O55" i="24"/>
  <c r="O55" i="5"/>
  <c r="O57" i="5"/>
  <c r="O31" i="8"/>
  <c r="O52" i="8"/>
  <c r="O54" i="8"/>
  <c r="N52" i="8"/>
  <c r="N54" i="8"/>
  <c r="N50" i="25"/>
  <c r="N52" i="25"/>
  <c r="O50" i="25"/>
  <c r="O55" i="25"/>
  <c r="O54" i="10"/>
  <c r="O59" i="10"/>
  <c r="N54" i="10"/>
  <c r="N56" i="10"/>
  <c r="N58" i="7"/>
  <c r="N60" i="7"/>
  <c r="O58" i="7"/>
  <c r="O60" i="7"/>
  <c r="M55" i="29"/>
  <c r="M57" i="29"/>
  <c r="O45" i="20"/>
  <c r="M62" i="20"/>
  <c r="M64" i="20"/>
  <c r="O58" i="23"/>
  <c r="O60" i="23"/>
  <c r="O33" i="16"/>
  <c r="O55" i="16"/>
  <c r="N55" i="16"/>
  <c r="N57" i="16"/>
  <c r="O33" i="18"/>
  <c r="O55" i="18"/>
  <c r="N55" i="18"/>
  <c r="N57" i="18"/>
  <c r="O33" i="30"/>
  <c r="O55" i="30"/>
  <c r="O60" i="30"/>
  <c r="N55" i="30"/>
  <c r="N57" i="30"/>
  <c r="N53" i="12"/>
  <c r="N55" i="12"/>
  <c r="D44" i="27"/>
  <c r="N44" i="27"/>
  <c r="O44" i="27"/>
  <c r="N28" i="27"/>
  <c r="O42" i="27"/>
  <c r="M56" i="27"/>
  <c r="M58" i="27"/>
  <c r="D47" i="19"/>
  <c r="N47" i="19"/>
  <c r="N28" i="19"/>
  <c r="O33" i="13"/>
  <c r="O55" i="13"/>
  <c r="N55" i="13"/>
  <c r="N57" i="13"/>
  <c r="O28" i="28"/>
  <c r="N30" i="28"/>
  <c r="O37" i="6"/>
  <c r="O58" i="6"/>
  <c r="O60" i="6"/>
  <c r="N58" i="6"/>
  <c r="N60" i="6"/>
  <c r="O33" i="31"/>
  <c r="O55" i="31"/>
  <c r="O60" i="31"/>
  <c r="N55" i="31"/>
  <c r="N57" i="31"/>
  <c r="O38" i="9"/>
  <c r="O58" i="9"/>
  <c r="O60" i="9"/>
  <c r="N58" i="9"/>
  <c r="N60" i="9"/>
  <c r="D46" i="21"/>
  <c r="N46" i="21"/>
  <c r="O46" i="21"/>
  <c r="N27" i="21"/>
  <c r="O27" i="21"/>
  <c r="O33" i="11"/>
  <c r="O55" i="11"/>
  <c r="N55" i="11"/>
  <c r="N57" i="11"/>
  <c r="O24" i="15"/>
  <c r="O25" i="15"/>
  <c r="N25" i="15"/>
  <c r="O33" i="32"/>
  <c r="O55" i="32"/>
  <c r="N55" i="32"/>
  <c r="N57" i="32"/>
  <c r="O53" i="12"/>
  <c r="O45" i="19"/>
  <c r="M62" i="19"/>
  <c r="M64" i="19"/>
  <c r="O33" i="26"/>
  <c r="O55" i="26"/>
  <c r="N55" i="26"/>
  <c r="N57" i="26"/>
  <c r="O33" i="17"/>
  <c r="O55" i="17"/>
  <c r="N55" i="17"/>
  <c r="N57" i="17"/>
  <c r="O36" i="22"/>
  <c r="O53" i="22"/>
  <c r="O55" i="22"/>
  <c r="N53" i="22"/>
  <c r="N55" i="22"/>
  <c r="J25" i="21"/>
  <c r="N25" i="21"/>
  <c r="O44" i="21"/>
  <c r="M61" i="21"/>
  <c r="M63" i="21"/>
  <c r="N58" i="23"/>
  <c r="N60" i="23"/>
  <c r="O37" i="3"/>
  <c r="O57" i="3"/>
  <c r="O59" i="3"/>
  <c r="N57" i="3"/>
  <c r="N59" i="3"/>
  <c r="O24" i="14"/>
  <c r="O25" i="14"/>
  <c r="N25" i="14"/>
  <c r="O25" i="29"/>
  <c r="N29" i="29"/>
  <c r="D47" i="20"/>
  <c r="N47" i="20"/>
  <c r="O47" i="20"/>
  <c r="N28" i="20"/>
  <c r="O56" i="4"/>
  <c r="O58" i="4"/>
  <c r="O51" i="24"/>
  <c r="O53" i="24"/>
  <c r="O57" i="30"/>
  <c r="O62" i="30"/>
  <c r="O52" i="25"/>
  <c r="O57" i="25"/>
  <c r="O61" i="8"/>
  <c r="O57" i="8"/>
  <c r="O59" i="8"/>
  <c r="O57" i="31"/>
  <c r="O62" i="31"/>
  <c r="O56" i="10"/>
  <c r="O65" i="23"/>
  <c r="O67" i="23"/>
  <c r="O65" i="6"/>
  <c r="O67" i="6"/>
  <c r="O65" i="9"/>
  <c r="O67" i="9"/>
  <c r="O60" i="22"/>
  <c r="O62" i="22"/>
  <c r="O65" i="7"/>
  <c r="O67" i="7"/>
  <c r="O64" i="3"/>
  <c r="O66" i="3"/>
  <c r="N41" i="14"/>
  <c r="O41" i="14"/>
  <c r="N46" i="14"/>
  <c r="O46" i="14"/>
  <c r="D46" i="14"/>
  <c r="N42" i="14"/>
  <c r="O42" i="14"/>
  <c r="D41" i="14"/>
  <c r="D34" i="14"/>
  <c r="N34" i="14"/>
  <c r="D42" i="14"/>
  <c r="O60" i="11"/>
  <c r="O57" i="11"/>
  <c r="O60" i="13"/>
  <c r="O57" i="13"/>
  <c r="O64" i="13"/>
  <c r="O47" i="19"/>
  <c r="O28" i="20"/>
  <c r="N30" i="20"/>
  <c r="O25" i="21"/>
  <c r="N29" i="21"/>
  <c r="D45" i="29"/>
  <c r="D47" i="29"/>
  <c r="D44" i="29"/>
  <c r="N45" i="29"/>
  <c r="O45" i="29"/>
  <c r="N44" i="29"/>
  <c r="O44" i="29"/>
  <c r="D38" i="29"/>
  <c r="N38" i="29"/>
  <c r="N47" i="29"/>
  <c r="O47" i="29"/>
  <c r="O60" i="32"/>
  <c r="O57" i="32"/>
  <c r="D45" i="28"/>
  <c r="D39" i="28"/>
  <c r="N39" i="28"/>
  <c r="D46" i="28"/>
  <c r="N46" i="28"/>
  <c r="O46" i="28"/>
  <c r="N48" i="28"/>
  <c r="O48" i="28"/>
  <c r="N45" i="28"/>
  <c r="O45" i="28"/>
  <c r="D48" i="28"/>
  <c r="O30" i="28"/>
  <c r="O60" i="26"/>
  <c r="O57" i="26"/>
  <c r="O58" i="12"/>
  <c r="O55" i="12"/>
  <c r="O29" i="29"/>
  <c r="N46" i="15"/>
  <c r="O46" i="15"/>
  <c r="N41" i="15"/>
  <c r="O41" i="15"/>
  <c r="N42" i="15"/>
  <c r="O42" i="15"/>
  <c r="D42" i="15"/>
  <c r="D34" i="15"/>
  <c r="N34" i="15"/>
  <c r="D41" i="15"/>
  <c r="D46" i="15"/>
  <c r="N30" i="27"/>
  <c r="O28" i="27"/>
  <c r="O60" i="17"/>
  <c r="O57" i="17"/>
  <c r="O60" i="18"/>
  <c r="O57" i="18"/>
  <c r="O28" i="19"/>
  <c r="N30" i="19"/>
  <c r="O60" i="16"/>
  <c r="O57" i="16"/>
  <c r="O64" i="30"/>
  <c r="O59" i="25"/>
  <c r="O64" i="31"/>
  <c r="O63" i="10"/>
  <c r="O61" i="10"/>
  <c r="O62" i="32"/>
  <c r="O64" i="32"/>
  <c r="O62" i="11"/>
  <c r="O64" i="11"/>
  <c r="O62" i="18"/>
  <c r="O64" i="18"/>
  <c r="O62" i="17"/>
  <c r="O64" i="17"/>
  <c r="O60" i="12"/>
  <c r="O62" i="12"/>
  <c r="O62" i="26"/>
  <c r="O64" i="26"/>
  <c r="O62" i="16"/>
  <c r="O64" i="16"/>
  <c r="O29" i="21"/>
  <c r="O30" i="20"/>
  <c r="O34" i="15"/>
  <c r="O55" i="15"/>
  <c r="N55" i="15"/>
  <c r="N57" i="15"/>
  <c r="O38" i="29"/>
  <c r="O55" i="29"/>
  <c r="O59" i="29"/>
  <c r="N55" i="29"/>
  <c r="N57" i="29"/>
  <c r="O30" i="27"/>
  <c r="N48" i="21"/>
  <c r="O48" i="21"/>
  <c r="D52" i="21"/>
  <c r="D48" i="21"/>
  <c r="D47" i="21"/>
  <c r="D38" i="21"/>
  <c r="N38" i="21"/>
  <c r="N52" i="21"/>
  <c r="O52" i="21"/>
  <c r="N47" i="21"/>
  <c r="O47" i="21"/>
  <c r="D46" i="27"/>
  <c r="D48" i="27"/>
  <c r="N46" i="27"/>
  <c r="O46" i="27"/>
  <c r="D45" i="27"/>
  <c r="D39" i="27"/>
  <c r="N39" i="27"/>
  <c r="N48" i="27"/>
  <c r="O48" i="27"/>
  <c r="N45" i="27"/>
  <c r="O45" i="27"/>
  <c r="D49" i="20"/>
  <c r="D39" i="20"/>
  <c r="N39" i="20"/>
  <c r="N49" i="20"/>
  <c r="O49" i="20"/>
  <c r="D53" i="20"/>
  <c r="N53" i="20"/>
  <c r="O53" i="20"/>
  <c r="D48" i="20"/>
  <c r="N48" i="20"/>
  <c r="O48" i="20"/>
  <c r="N53" i="19"/>
  <c r="O53" i="19"/>
  <c r="D39" i="19"/>
  <c r="D53" i="19"/>
  <c r="D49" i="19"/>
  <c r="N48" i="19"/>
  <c r="N49" i="19"/>
  <c r="O49" i="19"/>
  <c r="D48" i="19"/>
  <c r="O39" i="28"/>
  <c r="O56" i="28"/>
  <c r="O60" i="28"/>
  <c r="N56" i="28"/>
  <c r="N58" i="28"/>
  <c r="O34" i="14"/>
  <c r="O55" i="14"/>
  <c r="N55" i="14"/>
  <c r="N57" i="14"/>
  <c r="O30" i="19"/>
  <c r="O62" i="13"/>
  <c r="O57" i="29"/>
  <c r="O61" i="29"/>
  <c r="O63" i="29"/>
  <c r="O59" i="14"/>
  <c r="O57" i="14"/>
  <c r="O38" i="21"/>
  <c r="O61" i="21"/>
  <c r="O65" i="21"/>
  <c r="N61" i="21"/>
  <c r="N63" i="21"/>
  <c r="O59" i="15"/>
  <c r="O57" i="15"/>
  <c r="O39" i="27"/>
  <c r="O56" i="27"/>
  <c r="O60" i="27"/>
  <c r="N56" i="27"/>
  <c r="N58" i="27"/>
  <c r="O58" i="28"/>
  <c r="O62" i="28"/>
  <c r="O64" i="28"/>
  <c r="O39" i="20"/>
  <c r="O62" i="20"/>
  <c r="O66" i="20"/>
  <c r="N62" i="20"/>
  <c r="N64" i="20"/>
  <c r="O48" i="19"/>
  <c r="O62" i="19"/>
  <c r="O66" i="19"/>
  <c r="N62" i="19"/>
  <c r="N64" i="19"/>
  <c r="O61" i="15"/>
  <c r="O63" i="15"/>
  <c r="O61" i="14"/>
  <c r="O63" i="14"/>
  <c r="O58" i="27"/>
  <c r="O62" i="27"/>
  <c r="O64" i="27"/>
  <c r="O63" i="21"/>
  <c r="O67" i="21"/>
  <c r="O69" i="21"/>
  <c r="O64" i="19"/>
  <c r="O68" i="19"/>
  <c r="O70" i="19"/>
  <c r="O64" i="20"/>
  <c r="O68" i="20"/>
  <c r="O7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<sst xmlns="http://schemas.openxmlformats.org/spreadsheetml/2006/main" count="4851" uniqueCount="320">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</sst>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7"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85">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14" fontId="0" fillId="0" borderId="0" xfId="0" applyNumberFormat="1" applyAlignment="1">
      <alignment horizontal="center" vertical="center"/>
    </xf>
    <xf numFmtId="171" fontId="0" fillId="0" borderId="0" xfId="0" applyNumberFormat="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44" fontId="3" fillId="0" borderId="0" xfId="2" applyFill="1" applyBorder="1"/>
    <xf numFmtId="170" fontId="3" fillId="0" borderId="0" xfId="3" applyNumberFormat="1" applyFont="1" applyFill="1" applyBorder="1"/>
    <xf numFmtId="170" fontId="3" fillId="0" borderId="0" xfId="3" applyNumberFormat="1" applyFill="1" applyBorder="1"/>
    <xf numFmtId="171" fontId="3" fillId="0" borderId="0" xfId="2" applyNumberFormat="1" applyBorder="1"/>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0" fillId="0" borderId="0" xfId="0" applyBorder="1" applyAlignment="1">
      <alignment horizontal="center" vertical="center"/>
    </xf>
    <xf numFmtId="7" fontId="3" fillId="0" borderId="0" xfId="0" applyNumberFormat="1" applyFont="1" applyBorder="1"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7" fontId="3" fillId="5" borderId="4" xfId="2" applyNumberFormat="1" applyFill="1" applyBorder="1"/>
    <xf numFmtId="184" fontId="3" fillId="0" borderId="0" xfId="2" applyNumberFormat="1" applyFont="1" applyFill="1" applyBorder="1"/>
    <xf numFmtId="168" fontId="0" fillId="0" borderId="0" xfId="0" applyNumberFormat="1" applyBorder="1"/>
    <xf numFmtId="170" fontId="3" fillId="0" borderId="0" xfId="9" applyNumberFormat="1" applyFill="1" applyBorder="1"/>
    <xf numFmtId="171" fontId="3" fillId="0" borderId="0" xfId="7" applyNumberFormat="1" applyFont="1" applyFill="1" applyBorder="1"/>
    <xf numFmtId="171" fontId="3" fillId="0" borderId="0" xfId="7" applyNumberFormat="1" applyFill="1" applyBorder="1"/>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30" fillId="4" borderId="0" xfId="5" applyFont="1" applyFill="1" applyAlignment="1">
      <alignment horizontal="center"/>
    </xf>
    <xf numFmtId="0" fontId="30" fillId="0" borderId="0" xfId="5" applyFont="1" applyAlignment="1">
      <alignment horizontal="center"/>
    </xf>
    <xf numFmtId="0" fontId="31" fillId="0" borderId="0" xfId="5" applyFont="1" applyAlignment="1">
      <alignment horizontal="center"/>
    </xf>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14" fontId="0" fillId="0" borderId="0" xfId="0" applyNumberFormat="1" applyBorder="1"/>
    <xf numFmtId="0" fontId="47" fillId="0" borderId="0" xfId="0" applyFont="1" applyBorder="1" applyAlignment="1">
      <alignment horizontal="center"/>
    </xf>
    <xf numFmtId="183" fontId="3" fillId="0" borderId="0" xfId="7" applyNumberFormat="1" applyFill="1" applyBorder="1"/>
    <xf numFmtId="171" fontId="3" fillId="0" borderId="0" xfId="8" applyNumberFormat="1" applyFont="1" applyFill="1" applyBorder="1"/>
    <xf numFmtId="184" fontId="0" fillId="0" borderId="0" xfId="7" applyNumberFormat="1" applyFont="1" applyFill="1" applyBorder="1"/>
    <xf numFmtId="0" fontId="37" fillId="0" borderId="0" xfId="0" applyFont="1" applyBorder="1" applyAlignment="1">
      <alignment horizontal="center"/>
    </xf>
    <xf numFmtId="171" fontId="3" fillId="0" borderId="4" xfId="2" applyNumberFormat="1" applyFont="1" applyFill="1" applyBorder="1" applyAlignment="1">
      <alignment horizontal="center"/>
    </xf>
    <xf numFmtId="171" fontId="0" fillId="0" borderId="0" xfId="2" applyNumberFormat="1" applyFont="1" applyBorder="1"/>
    <xf numFmtId="170" fontId="3" fillId="0" borderId="4" xfId="3" applyNumberFormat="1" applyFont="1" applyFill="1" applyBorder="1" applyAlignment="1">
      <alignment horizontal="center"/>
    </xf>
    <xf numFmtId="44" fontId="3" fillId="0" borderId="4" xfId="2" applyFont="1" applyFill="1" applyBorder="1" applyAlignment="1">
      <alignment horizontal="center" vertical="center"/>
    </xf>
    <xf numFmtId="171" fontId="3" fillId="0" borderId="4" xfId="2" applyNumberFormat="1" applyFont="1" applyFill="1" applyBorder="1" applyAlignment="1">
      <alignment horizontal="center" vertical="center"/>
    </xf>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5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5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6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6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6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6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7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8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8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8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8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9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9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9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9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9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A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A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A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A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A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A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A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A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A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A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A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A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A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A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A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A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A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A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A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A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A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A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A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A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A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A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A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A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A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A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A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A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A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A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A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A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A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A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A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A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A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A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A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A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A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A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A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A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A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A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A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A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A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A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A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A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A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B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B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B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B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B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B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B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B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B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B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B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B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B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B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B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B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B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B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B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B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B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B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B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B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B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B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B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B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B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B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B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B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B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B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B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B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B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B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B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B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B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B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B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B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B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B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B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B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B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B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B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B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B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B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B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B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B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B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C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C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C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C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C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C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C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C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C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C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C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C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C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C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C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C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C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C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C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C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C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C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C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C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C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C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C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C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C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C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C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C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C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C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C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C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C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C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C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C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C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C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C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C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C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C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C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C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C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C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C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C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C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C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C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C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C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C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D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1D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1D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1D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1D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1D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1E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1E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1E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1E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1E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1E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1F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1F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1F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1F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1F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1F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0.bin"/><Relationship Id="rId6" Type="http://schemas.openxmlformats.org/officeDocument/2006/relationships/ctrlProp" Target="../ctrlProps/ctrlProp364.xml"/><Relationship Id="rId5" Type="http://schemas.openxmlformats.org/officeDocument/2006/relationships/ctrlProp" Target="../ctrlProps/ctrlProp363.xml"/><Relationship Id="rId4" Type="http://schemas.openxmlformats.org/officeDocument/2006/relationships/ctrlProp" Target="../ctrlProps/ctrlProp3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5" Type="http://schemas.openxmlformats.org/officeDocument/2006/relationships/ctrlProp" Target="../ctrlProps/ctrlProp367.xml"/><Relationship Id="rId4" Type="http://schemas.openxmlformats.org/officeDocument/2006/relationships/ctrlProp" Target="../ctrlProps/ctrlProp36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4.vml"/><Relationship Id="rId7" Type="http://schemas.openxmlformats.org/officeDocument/2006/relationships/ctrlProp" Target="../ctrlProps/ctrlProp372.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377.xml"/><Relationship Id="rId5" Type="http://schemas.openxmlformats.org/officeDocument/2006/relationships/ctrlProp" Target="../ctrlProps/ctrlProp376.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50" Type="http://schemas.openxmlformats.org/officeDocument/2006/relationships/ctrlProp" Target="../ctrlProps/ctrlProp427.xml"/><Relationship Id="rId55" Type="http://schemas.openxmlformats.org/officeDocument/2006/relationships/ctrlProp" Target="../ctrlProps/ctrlProp432.xml"/><Relationship Id="rId7" Type="http://schemas.openxmlformats.org/officeDocument/2006/relationships/ctrlProp" Target="../ctrlProps/ctrlProp384.xml"/><Relationship Id="rId2" Type="http://schemas.openxmlformats.org/officeDocument/2006/relationships/drawing" Target="../drawings/drawing26.xml"/><Relationship Id="rId16" Type="http://schemas.openxmlformats.org/officeDocument/2006/relationships/ctrlProp" Target="../ctrlProps/ctrlProp393.xml"/><Relationship Id="rId29" Type="http://schemas.openxmlformats.org/officeDocument/2006/relationships/ctrlProp" Target="../ctrlProps/ctrlProp406.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3" Type="http://schemas.openxmlformats.org/officeDocument/2006/relationships/ctrlProp" Target="../ctrlProps/ctrlProp430.xml"/><Relationship Id="rId58" Type="http://schemas.openxmlformats.org/officeDocument/2006/relationships/ctrlProp" Target="../ctrlProps/ctrlProp435.xml"/><Relationship Id="rId5" Type="http://schemas.openxmlformats.org/officeDocument/2006/relationships/ctrlProp" Target="../ctrlProps/ctrlProp382.xml"/><Relationship Id="rId61" Type="http://schemas.openxmlformats.org/officeDocument/2006/relationships/ctrlProp" Target="../ctrlProps/ctrlProp438.xml"/><Relationship Id="rId19" Type="http://schemas.openxmlformats.org/officeDocument/2006/relationships/ctrlProp" Target="../ctrlProps/ctrlProp39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48" Type="http://schemas.openxmlformats.org/officeDocument/2006/relationships/ctrlProp" Target="../ctrlProps/ctrlProp425.xml"/><Relationship Id="rId56" Type="http://schemas.openxmlformats.org/officeDocument/2006/relationships/ctrlProp" Target="../ctrlProps/ctrlProp433.xml"/><Relationship Id="rId8" Type="http://schemas.openxmlformats.org/officeDocument/2006/relationships/ctrlProp" Target="../ctrlProps/ctrlProp385.xml"/><Relationship Id="rId51" Type="http://schemas.openxmlformats.org/officeDocument/2006/relationships/ctrlProp" Target="../ctrlProps/ctrlProp428.xml"/><Relationship Id="rId3" Type="http://schemas.openxmlformats.org/officeDocument/2006/relationships/vmlDrawing" Target="../drawings/vmlDrawing26.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59" Type="http://schemas.openxmlformats.org/officeDocument/2006/relationships/ctrlProp" Target="../ctrlProps/ctrlProp436.xml"/><Relationship Id="rId20" Type="http://schemas.openxmlformats.org/officeDocument/2006/relationships/ctrlProp" Target="../ctrlProps/ctrlProp397.xml"/><Relationship Id="rId41" Type="http://schemas.openxmlformats.org/officeDocument/2006/relationships/ctrlProp" Target="../ctrlProps/ctrlProp418.xml"/><Relationship Id="rId54" Type="http://schemas.openxmlformats.org/officeDocument/2006/relationships/ctrlProp" Target="../ctrlProps/ctrlProp431.xml"/><Relationship Id="rId1" Type="http://schemas.openxmlformats.org/officeDocument/2006/relationships/printerSettings" Target="../printerSettings/printerSettings24.bin"/><Relationship Id="rId6" Type="http://schemas.openxmlformats.org/officeDocument/2006/relationships/ctrlProp" Target="../ctrlProps/ctrlProp383.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49" Type="http://schemas.openxmlformats.org/officeDocument/2006/relationships/ctrlProp" Target="../ctrlProps/ctrlProp426.xml"/><Relationship Id="rId57" Type="http://schemas.openxmlformats.org/officeDocument/2006/relationships/ctrlProp" Target="../ctrlProps/ctrlProp434.xml"/><Relationship Id="rId10" Type="http://schemas.openxmlformats.org/officeDocument/2006/relationships/ctrlProp" Target="../ctrlProps/ctrlProp387.xml"/><Relationship Id="rId31" Type="http://schemas.openxmlformats.org/officeDocument/2006/relationships/ctrlProp" Target="../ctrlProps/ctrlProp408.xml"/><Relationship Id="rId44" Type="http://schemas.openxmlformats.org/officeDocument/2006/relationships/ctrlProp" Target="../ctrlProps/ctrlProp421.xml"/><Relationship Id="rId52" Type="http://schemas.openxmlformats.org/officeDocument/2006/relationships/ctrlProp" Target="../ctrlProps/ctrlProp429.xml"/><Relationship Id="rId60" Type="http://schemas.openxmlformats.org/officeDocument/2006/relationships/ctrlProp" Target="../ctrlProps/ctrlProp43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27.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61" Type="http://schemas.openxmlformats.org/officeDocument/2006/relationships/ctrlProp" Target="../ctrlProps/ctrlProp496.xml"/><Relationship Id="rId19" Type="http://schemas.openxmlformats.org/officeDocument/2006/relationships/ctrlProp" Target="../ctrlProps/ctrlProp45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27.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25.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 Id="rId60" Type="http://schemas.openxmlformats.org/officeDocument/2006/relationships/ctrlProp" Target="../ctrlProps/ctrlProp49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47" Type="http://schemas.openxmlformats.org/officeDocument/2006/relationships/ctrlProp" Target="../ctrlProps/ctrlProp540.xml"/><Relationship Id="rId50" Type="http://schemas.openxmlformats.org/officeDocument/2006/relationships/ctrlProp" Target="../ctrlProps/ctrlProp543.xml"/><Relationship Id="rId55" Type="http://schemas.openxmlformats.org/officeDocument/2006/relationships/ctrlProp" Target="../ctrlProps/ctrlProp548.xml"/><Relationship Id="rId7" Type="http://schemas.openxmlformats.org/officeDocument/2006/relationships/ctrlProp" Target="../ctrlProps/ctrlProp500.xml"/><Relationship Id="rId2" Type="http://schemas.openxmlformats.org/officeDocument/2006/relationships/drawing" Target="../drawings/drawing28.xml"/><Relationship Id="rId16" Type="http://schemas.openxmlformats.org/officeDocument/2006/relationships/ctrlProp" Target="../ctrlProps/ctrlProp509.xml"/><Relationship Id="rId29" Type="http://schemas.openxmlformats.org/officeDocument/2006/relationships/ctrlProp" Target="../ctrlProps/ctrlProp522.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45" Type="http://schemas.openxmlformats.org/officeDocument/2006/relationships/ctrlProp" Target="../ctrlProps/ctrlProp538.xml"/><Relationship Id="rId53" Type="http://schemas.openxmlformats.org/officeDocument/2006/relationships/ctrlProp" Target="../ctrlProps/ctrlProp546.xml"/><Relationship Id="rId58" Type="http://schemas.openxmlformats.org/officeDocument/2006/relationships/ctrlProp" Target="../ctrlProps/ctrlProp551.xml"/><Relationship Id="rId5" Type="http://schemas.openxmlformats.org/officeDocument/2006/relationships/ctrlProp" Target="../ctrlProps/ctrlProp498.xml"/><Relationship Id="rId61" Type="http://schemas.openxmlformats.org/officeDocument/2006/relationships/ctrlProp" Target="../ctrlProps/ctrlProp554.xml"/><Relationship Id="rId19" Type="http://schemas.openxmlformats.org/officeDocument/2006/relationships/ctrlProp" Target="../ctrlProps/ctrlProp51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48" Type="http://schemas.openxmlformats.org/officeDocument/2006/relationships/ctrlProp" Target="../ctrlProps/ctrlProp541.xml"/><Relationship Id="rId56" Type="http://schemas.openxmlformats.org/officeDocument/2006/relationships/ctrlProp" Target="../ctrlProps/ctrlProp549.xml"/><Relationship Id="rId8" Type="http://schemas.openxmlformats.org/officeDocument/2006/relationships/ctrlProp" Target="../ctrlProps/ctrlProp501.xml"/><Relationship Id="rId51" Type="http://schemas.openxmlformats.org/officeDocument/2006/relationships/ctrlProp" Target="../ctrlProps/ctrlProp544.xml"/><Relationship Id="rId3" Type="http://schemas.openxmlformats.org/officeDocument/2006/relationships/vmlDrawing" Target="../drawings/vmlDrawing28.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 Id="rId46" Type="http://schemas.openxmlformats.org/officeDocument/2006/relationships/ctrlProp" Target="../ctrlProps/ctrlProp539.xml"/><Relationship Id="rId59" Type="http://schemas.openxmlformats.org/officeDocument/2006/relationships/ctrlProp" Target="../ctrlProps/ctrlProp552.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1" Type="http://schemas.openxmlformats.org/officeDocument/2006/relationships/printerSettings" Target="../printerSettings/printerSettings26.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4" Type="http://schemas.openxmlformats.org/officeDocument/2006/relationships/ctrlProp" Target="../ctrlProps/ctrlProp497.xml"/><Relationship Id="rId9" Type="http://schemas.openxmlformats.org/officeDocument/2006/relationships/ctrlProp" Target="../ctrlProps/ctrlProp50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trlProp" Target="../ctrlProps/ctrlProp555.xml"/><Relationship Id="rId7" Type="http://schemas.openxmlformats.org/officeDocument/2006/relationships/ctrlProp" Target="../ctrlProps/ctrlProp559.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58.xml"/><Relationship Id="rId5" Type="http://schemas.openxmlformats.org/officeDocument/2006/relationships/ctrlProp" Target="../ctrlProps/ctrlProp557.xml"/><Relationship Id="rId4" Type="http://schemas.openxmlformats.org/officeDocument/2006/relationships/ctrlProp" Target="../ctrlProps/ctrlProp5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6.xml"/><Relationship Id="rId3" Type="http://schemas.openxmlformats.org/officeDocument/2006/relationships/ctrlProp" Target="../ctrlProps/ctrlProp561.xml"/><Relationship Id="rId7" Type="http://schemas.openxmlformats.org/officeDocument/2006/relationships/ctrlProp" Target="../ctrlProps/ctrlProp565.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4.xml"/><Relationship Id="rId5" Type="http://schemas.openxmlformats.org/officeDocument/2006/relationships/ctrlProp" Target="../ctrlProps/ctrlProp563.xml"/><Relationship Id="rId4" Type="http://schemas.openxmlformats.org/officeDocument/2006/relationships/ctrlProp" Target="../ctrlProps/ctrlProp56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72.xml"/><Relationship Id="rId3" Type="http://schemas.openxmlformats.org/officeDocument/2006/relationships/ctrlProp" Target="../ctrlProps/ctrlProp567.xml"/><Relationship Id="rId7" Type="http://schemas.openxmlformats.org/officeDocument/2006/relationships/ctrlProp" Target="../ctrlProps/ctrlProp571.xml"/><Relationship Id="rId2" Type="http://schemas.openxmlformats.org/officeDocument/2006/relationships/vmlDrawing" Target="../drawings/vmlDrawing31.vml"/><Relationship Id="rId1" Type="http://schemas.openxmlformats.org/officeDocument/2006/relationships/drawing" Target="../drawings/drawing31.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topLeftCell="A4" zoomScaleNormal="100"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19" t="s">
        <v>0</v>
      </c>
      <c r="B1" s="420"/>
      <c r="C1" s="420"/>
      <c r="D1" s="420"/>
      <c r="E1" s="420"/>
      <c r="F1" s="420"/>
      <c r="G1" s="1"/>
      <c r="H1" s="1"/>
      <c r="I1" s="1"/>
      <c r="J1" s="1"/>
      <c r="K1" s="1"/>
      <c r="L1" s="1"/>
      <c r="M1" s="1"/>
      <c r="N1" s="1"/>
      <c r="O1" s="1"/>
    </row>
    <row r="2" spans="1:15" x14ac:dyDescent="0.2">
      <c r="A2" s="421" t="s">
        <v>1</v>
      </c>
      <c r="B2" s="422"/>
      <c r="C2" s="422"/>
      <c r="D2" s="422"/>
      <c r="E2" s="422"/>
      <c r="F2" s="422"/>
      <c r="G2" s="1" t="s">
        <v>2</v>
      </c>
      <c r="H2" s="1"/>
      <c r="I2" s="1"/>
      <c r="J2" s="1"/>
      <c r="K2" s="1"/>
      <c r="L2" s="1"/>
      <c r="M2" s="1" t="s">
        <v>2</v>
      </c>
      <c r="N2" s="1" t="s">
        <v>2</v>
      </c>
      <c r="O2" s="1" t="s">
        <v>2</v>
      </c>
    </row>
    <row r="3" spans="1:15" x14ac:dyDescent="0.2">
      <c r="A3" s="423" t="s">
        <v>3</v>
      </c>
      <c r="B3" s="423"/>
      <c r="C3" s="423"/>
      <c r="D3" s="423"/>
      <c r="E3" s="423"/>
      <c r="F3" s="423"/>
    </row>
    <row r="4" spans="1:15" x14ac:dyDescent="0.2">
      <c r="A4" s="2"/>
      <c r="B4" s="2"/>
      <c r="C4" s="2"/>
      <c r="D4" s="2"/>
      <c r="E4" s="2"/>
      <c r="F4" s="2"/>
    </row>
    <row r="5" spans="1:15" ht="65.25" customHeight="1" x14ac:dyDescent="0.2">
      <c r="A5" s="424" t="s">
        <v>4</v>
      </c>
      <c r="B5" s="424"/>
      <c r="C5" s="424"/>
      <c r="D5" s="424"/>
      <c r="E5" s="424"/>
      <c r="F5" s="424"/>
    </row>
    <row r="6" spans="1:15" x14ac:dyDescent="0.2">
      <c r="A6" s="2"/>
      <c r="B6" s="2"/>
      <c r="C6" s="2"/>
      <c r="D6" s="2"/>
      <c r="E6" s="2"/>
      <c r="F6" s="3"/>
      <c r="O6" t="s">
        <v>2</v>
      </c>
    </row>
    <row r="7" spans="1:15" x14ac:dyDescent="0.2">
      <c r="A7" s="2" t="s">
        <v>5</v>
      </c>
      <c r="B7" s="425"/>
      <c r="C7" s="426"/>
      <c r="D7" s="426"/>
      <c r="E7" s="427"/>
      <c r="F7" s="3"/>
      <c r="G7" s="4"/>
      <c r="H7" s="4"/>
      <c r="I7" s="4"/>
      <c r="J7" s="4"/>
      <c r="K7" s="4"/>
      <c r="L7" s="4"/>
    </row>
    <row r="8" spans="1:15" x14ac:dyDescent="0.2">
      <c r="A8" s="5" t="s">
        <v>6</v>
      </c>
      <c r="B8" s="428"/>
      <c r="C8" s="428"/>
      <c r="D8" s="6"/>
      <c r="E8" s="6"/>
      <c r="F8" s="6"/>
      <c r="G8" s="4"/>
      <c r="H8" s="4"/>
      <c r="I8" s="4"/>
      <c r="J8" s="4"/>
      <c r="K8" s="4"/>
      <c r="L8" s="4"/>
    </row>
    <row r="9" spans="1:15" x14ac:dyDescent="0.2">
      <c r="A9" s="5" t="s">
        <v>7</v>
      </c>
      <c r="B9" s="7">
        <v>7</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15" t="s">
        <v>11</v>
      </c>
      <c r="C12" s="416"/>
      <c r="D12" s="416"/>
      <c r="E12" s="416"/>
      <c r="F12" s="417"/>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v>0</v>
      </c>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v>0</v>
      </c>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18" t="s">
        <v>31</v>
      </c>
      <c r="B37" s="418"/>
      <c r="C37" s="418"/>
      <c r="D37" s="42"/>
      <c r="E37" s="5"/>
      <c r="F37" s="43" t="s">
        <v>319</v>
      </c>
    </row>
    <row r="38" spans="1:6" x14ac:dyDescent="0.2">
      <c r="A38" s="2"/>
      <c r="B38" s="2"/>
      <c r="C38" s="2"/>
      <c r="D38" s="2"/>
      <c r="E38" s="2"/>
      <c r="F38" s="43"/>
    </row>
    <row r="40" spans="1:6" x14ac:dyDescent="0.2">
      <c r="B40" s="44"/>
    </row>
  </sheetData>
  <sheetProtection algorithmName="SHA-512" hashValue="X7K0xRofubwqk2rgzy8P3yVG7RaZ1RSz/aUKSqtUXFb8EGAQEexQ3ro1Nw2Vwh7rjpkkX07Xj988gDO+ZlG29Q==" saltValue="KeSDR6NQIx/fJaEmYQUwk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activeCell="A34" sqref="A34:XFD35"/>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activeCell="A50" sqref="A50:XFD5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18" customHeight="1" x14ac:dyDescent="0.2">
      <c r="A2" s="431" t="s">
        <v>51</v>
      </c>
      <c r="B2" s="431"/>
      <c r="C2" s="431"/>
      <c r="D2" s="431"/>
      <c r="E2" s="431"/>
      <c r="F2" s="431"/>
      <c r="G2" s="431"/>
      <c r="H2" s="431"/>
      <c r="I2" s="431"/>
      <c r="J2" s="431"/>
      <c r="K2" s="431"/>
      <c r="L2" s="431"/>
      <c r="M2" s="431"/>
      <c r="N2" s="431"/>
      <c r="O2" s="431"/>
      <c r="P2" s="431"/>
    </row>
    <row r="3" spans="1:59" ht="18" x14ac:dyDescent="0.25">
      <c r="A3" s="431"/>
      <c r="B3" s="431"/>
      <c r="C3" s="431"/>
      <c r="D3" s="431"/>
      <c r="E3" s="431"/>
      <c r="F3" s="431"/>
      <c r="G3" s="431"/>
      <c r="H3" s="431"/>
      <c r="I3" s="431"/>
      <c r="J3" s="431"/>
      <c r="K3" s="431"/>
      <c r="L3" s="431"/>
      <c r="M3" s="431"/>
      <c r="N3" s="431"/>
      <c r="O3" s="431"/>
      <c r="P3" s="431"/>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52</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ref="O36:O42" si="3">SUM(L36:N36)</f>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7.6880000000000004E-2</v>
      </c>
      <c r="H38" s="100"/>
      <c r="I38" s="100"/>
      <c r="J38" s="115">
        <f>SUM(G38:H38)</f>
        <v>7.6880000000000004E-2</v>
      </c>
      <c r="K38" s="94" t="s">
        <v>85</v>
      </c>
      <c r="L38" s="89">
        <f>ROUND(D38*G38,2)</f>
        <v>0</v>
      </c>
      <c r="M38" s="89"/>
      <c r="N38" s="89"/>
      <c r="O38" s="89">
        <f t="shared" si="3"/>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2.298E-2</v>
      </c>
      <c r="H39" s="100"/>
      <c r="I39" s="100"/>
      <c r="J39" s="115">
        <f>SUM(G39:H39)</f>
        <v>2.298E-2</v>
      </c>
      <c r="K39" s="94" t="s">
        <v>85</v>
      </c>
      <c r="L39" s="90">
        <f>ROUND($D$39*$G$39,2)</f>
        <v>0</v>
      </c>
      <c r="M39" s="89"/>
      <c r="N39" s="89"/>
      <c r="O39" s="89">
        <f>SUM(L39:N39)</f>
        <v>0</v>
      </c>
      <c r="P39" s="92">
        <f>'Rider Rates'!$D$28</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1.4672000000000001E-3</v>
      </c>
      <c r="H40" s="100"/>
      <c r="I40" s="100"/>
      <c r="J40" s="115">
        <f>SUM(G40:H40)</f>
        <v>1.4672000000000001E-3</v>
      </c>
      <c r="K40" s="94" t="s">
        <v>85</v>
      </c>
      <c r="L40" s="89">
        <f>ROUND(D40*G40,2)</f>
        <v>0</v>
      </c>
      <c r="M40" s="89"/>
      <c r="N40" s="89"/>
      <c r="O40" s="89">
        <f t="shared" si="3"/>
        <v>0</v>
      </c>
      <c r="P40" s="92">
        <f>'Rider Rates'!$D$49</f>
        <v>45838</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0.88</v>
      </c>
      <c r="J41" s="115">
        <f t="shared" ref="J41:J47" si="4">SUM(G41:I41)</f>
        <v>0.88</v>
      </c>
      <c r="K41" s="94"/>
      <c r="L41" s="89"/>
      <c r="M41" s="89"/>
      <c r="N41" s="89">
        <f>J41</f>
        <v>0.88</v>
      </c>
      <c r="O41" s="89">
        <f>SUM(L41:N41)</f>
        <v>0.88</v>
      </c>
      <c r="P41" s="92">
        <f>'Rider Rates'!E52</f>
        <v>45839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3.5317099999999997E-2</v>
      </c>
      <c r="I42" s="100"/>
      <c r="J42" s="100">
        <f t="shared" si="4"/>
        <v>3.5317099999999997E-2</v>
      </c>
      <c r="K42" s="94" t="s">
        <v>85</v>
      </c>
      <c r="L42" s="89"/>
      <c r="M42" s="89">
        <f>ROUND(D42*H42,2)</f>
        <v>0</v>
      </c>
      <c r="N42" s="116"/>
      <c r="O42" s="89">
        <f t="shared" si="3"/>
        <v>0</v>
      </c>
      <c r="P42" s="92">
        <f>'Rider Rates'!$D$57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7.3870000000000001E-4</v>
      </c>
      <c r="J43" s="100">
        <f t="shared" ref="J43" si="5">SUM(G43:I43)</f>
        <v>7.3870000000000001E-4</v>
      </c>
      <c r="K43" s="94" t="s">
        <v>85</v>
      </c>
      <c r="L43" s="89"/>
      <c r="M43" s="89"/>
      <c r="N43" s="89">
        <f>ROUND($D$43*'Rider Rates'!$B$68,2)</f>
        <v>0</v>
      </c>
      <c r="O43" s="91">
        <f>SUM(L43:N43)</f>
        <v>0</v>
      </c>
      <c r="P43" s="92">
        <f>'Rider Rates'!$D$68</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1.9512100000000001E-2</v>
      </c>
      <c r="J45" s="119">
        <f t="shared" si="4"/>
        <v>1.9512100000000001E-2</v>
      </c>
      <c r="K45" s="94"/>
      <c r="L45" s="89"/>
      <c r="M45" s="89"/>
      <c r="N45" s="89">
        <f>ROUND(D45*I45,2)</f>
        <v>0.2</v>
      </c>
      <c r="O45" s="89">
        <f t="shared" si="2"/>
        <v>0.2</v>
      </c>
      <c r="P45" s="92">
        <f>'Rider Rates'!$D$87</f>
        <v>45747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2.35</v>
      </c>
      <c r="J47" s="121">
        <f t="shared" si="4"/>
        <v>2.35</v>
      </c>
      <c r="K47" s="94"/>
      <c r="L47" s="89"/>
      <c r="M47" s="89"/>
      <c r="N47" s="89">
        <f>I47</f>
        <v>2.35</v>
      </c>
      <c r="O47" s="91">
        <f>SUM(L47:N47)</f>
        <v>2.35</v>
      </c>
      <c r="P47" s="92">
        <f>'Rider Rates'!$D$92</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0.23374229999999999</v>
      </c>
      <c r="J49" s="122">
        <f>SUM(G49:I49)</f>
        <v>0.23374229999999999</v>
      </c>
      <c r="K49" s="94"/>
      <c r="L49" s="89"/>
      <c r="M49" s="89"/>
      <c r="N49" s="89">
        <f>ROUND(D49*I49,2)</f>
        <v>2.34</v>
      </c>
      <c r="O49" s="89">
        <f t="shared" si="2"/>
        <v>2.34</v>
      </c>
      <c r="P49" s="92">
        <f>'Rider Rates'!$D$107</f>
        <v>45838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0.1</v>
      </c>
      <c r="J53" s="127">
        <f>SUM(G53:I53)</f>
        <v>0.1</v>
      </c>
      <c r="K53" s="94"/>
      <c r="L53" s="128"/>
      <c r="M53" s="128"/>
      <c r="N53" s="128">
        <f>J53</f>
        <v>0.1</v>
      </c>
      <c r="O53" s="128">
        <f>SUM(L53:N53)</f>
        <v>0.1</v>
      </c>
      <c r="P53" s="129">
        <f>'Rider Rates'!E126</f>
        <v>45658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7.5099999999999989</v>
      </c>
      <c r="O57" s="105">
        <f>SUM(O31:O56)</f>
        <v>7.5099999999999989</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17.509999999999998</v>
      </c>
      <c r="O59" s="140">
        <f>O27+O57</f>
        <v>17.509999999999998</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17.509999999999998</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29"/>
    </row>
    <row r="79" spans="1:236" x14ac:dyDescent="0.2">
      <c r="A79" s="429"/>
    </row>
    <row r="80" spans="1:23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activeCell="A29" sqref="A29:XFD29"/>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c r="Q1" s="156"/>
    </row>
    <row r="2" spans="1:30" ht="20.25" x14ac:dyDescent="0.3">
      <c r="A2" s="447" t="s">
        <v>119</v>
      </c>
      <c r="B2" s="447"/>
      <c r="C2" s="447"/>
      <c r="D2" s="447"/>
      <c r="E2" s="447"/>
      <c r="F2" s="447"/>
      <c r="G2" s="447"/>
      <c r="H2" s="447"/>
      <c r="I2" s="447"/>
      <c r="J2" s="447"/>
      <c r="K2" s="447"/>
      <c r="L2" s="447"/>
      <c r="M2" s="447"/>
      <c r="N2" s="447"/>
      <c r="O2" s="447"/>
      <c r="P2" s="447"/>
      <c r="Q2" s="52"/>
    </row>
    <row r="3" spans="1:30" ht="18" x14ac:dyDescent="0.25">
      <c r="A3" s="432" t="s">
        <v>11</v>
      </c>
      <c r="B3" s="432"/>
      <c r="C3" s="432"/>
      <c r="D3" s="432"/>
      <c r="E3" s="432"/>
      <c r="F3" s="432"/>
      <c r="G3" s="432"/>
      <c r="H3" s="432"/>
      <c r="I3" s="432"/>
      <c r="J3" s="432"/>
      <c r="K3" s="432"/>
      <c r="L3" s="432"/>
      <c r="M3" s="432"/>
      <c r="N3" s="432"/>
      <c r="O3" s="432"/>
      <c r="P3" s="432"/>
      <c r="Q3" s="53"/>
    </row>
    <row r="4" spans="1:30" ht="15.75" x14ac:dyDescent="0.25">
      <c r="A4" s="432"/>
      <c r="B4" s="432"/>
      <c r="C4" s="432"/>
      <c r="D4" s="432"/>
      <c r="E4" s="432"/>
      <c r="F4" s="432"/>
      <c r="G4" s="432"/>
      <c r="H4" s="432"/>
      <c r="I4" s="432"/>
      <c r="J4" s="432"/>
      <c r="K4" s="432"/>
      <c r="L4" s="432"/>
      <c r="M4" s="432"/>
      <c r="N4" s="432"/>
      <c r="O4" s="432"/>
      <c r="P4" s="432"/>
      <c r="Q4" s="54"/>
    </row>
    <row r="5" spans="1:30" x14ac:dyDescent="0.2">
      <c r="A5" s="56">
        <f ca="1">TODAY()</f>
        <v>45827</v>
      </c>
      <c r="B5" s="433" t="s">
        <v>120</v>
      </c>
      <c r="C5" s="433"/>
      <c r="D5" s="433"/>
      <c r="E5" s="433"/>
      <c r="F5" s="433"/>
      <c r="G5" s="433"/>
      <c r="H5" s="433"/>
      <c r="I5" s="433"/>
      <c r="J5" s="433"/>
      <c r="K5" s="433"/>
      <c r="L5" s="433"/>
      <c r="M5" s="433"/>
      <c r="N5" s="433"/>
      <c r="O5" s="433"/>
    </row>
    <row r="6" spans="1:30" x14ac:dyDescent="0.2">
      <c r="A6" s="434" t="s">
        <v>2</v>
      </c>
      <c r="B6" s="434"/>
      <c r="C6" s="434"/>
      <c r="D6" s="434"/>
      <c r="E6" s="434"/>
      <c r="F6" s="434"/>
      <c r="G6" s="434"/>
      <c r="H6" s="434"/>
      <c r="I6" s="434"/>
      <c r="J6" s="434"/>
      <c r="K6" s="43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7</v>
      </c>
      <c r="C10" s="63" t="str">
        <f>LOOKUP(B10,S11:AD11,S12:AD12)</f>
        <v>July</v>
      </c>
      <c r="D10" s="64">
        <f>'Customer Info'!C9</f>
        <v>2025</v>
      </c>
    </row>
    <row r="11" spans="1:30" x14ac:dyDescent="0.2">
      <c r="A11" s="441"/>
      <c r="B11" s="441"/>
      <c r="C11" s="441"/>
      <c r="D11" s="441"/>
      <c r="E11" s="441"/>
      <c r="F11" s="441"/>
      <c r="G11" s="441"/>
      <c r="H11" s="441"/>
      <c r="I11" s="44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3.18762E-2</v>
      </c>
      <c r="T15" s="161">
        <f>'Rider Rates'!$C$29</f>
        <v>3.18762E-2</v>
      </c>
      <c r="U15" s="161">
        <f>'Rider Rates'!$C$29</f>
        <v>3.18762E-2</v>
      </c>
      <c r="V15" s="161">
        <f>'Rider Rates'!$C$29</f>
        <v>3.18762E-2</v>
      </c>
      <c r="W15" s="161">
        <f>'Rider Rates'!$C$29</f>
        <v>3.18762E-2</v>
      </c>
      <c r="X15" s="161">
        <f>'Rider Rates'!$B$29</f>
        <v>3.18762E-2</v>
      </c>
      <c r="Y15" s="161">
        <f>'Rider Rates'!$B$29</f>
        <v>3.18762E-2</v>
      </c>
      <c r="Z15" s="161">
        <f>'Rider Rates'!$B$29</f>
        <v>3.18762E-2</v>
      </c>
      <c r="AA15" s="161">
        <f>'Rider Rates'!$B$29</f>
        <v>3.18762E-2</v>
      </c>
      <c r="AB15" s="161">
        <f>'Rider Rates'!$C$29</f>
        <v>3.18762E-2</v>
      </c>
      <c r="AC15" s="161">
        <f>'Rider Rates'!$C$29</f>
        <v>3.18762E-2</v>
      </c>
      <c r="AD15" s="161">
        <f>'Rider Rates'!$C$29</f>
        <v>3.18762E-2</v>
      </c>
    </row>
    <row r="16" spans="1:30" x14ac:dyDescent="0.2">
      <c r="A16" s="162" t="s">
        <v>125</v>
      </c>
      <c r="B16" s="163"/>
      <c r="C16" s="163"/>
      <c r="D16" s="163"/>
      <c r="E16" s="163"/>
      <c r="F16" s="163"/>
      <c r="G16" s="442" t="s">
        <v>71</v>
      </c>
      <c r="H16" s="443"/>
      <c r="I16" s="443"/>
      <c r="J16" s="444"/>
      <c r="K16" s="163"/>
      <c r="L16" s="445" t="s">
        <v>72</v>
      </c>
      <c r="M16" s="445"/>
      <c r="N16" s="445"/>
      <c r="O16" s="445"/>
      <c r="R16" t="s">
        <v>126</v>
      </c>
      <c r="S16" s="161">
        <f>'Rider Rates'!$C$30</f>
        <v>1.72503E-2</v>
      </c>
      <c r="T16" s="161">
        <f>'Rider Rates'!$C$30</f>
        <v>1.72503E-2</v>
      </c>
      <c r="U16" s="161">
        <f>'Rider Rates'!$C$30</f>
        <v>1.72503E-2</v>
      </c>
      <c r="V16" s="161">
        <f>'Rider Rates'!$C$30</f>
        <v>1.72503E-2</v>
      </c>
      <c r="W16" s="161">
        <f>'Rider Rates'!$C$30</f>
        <v>1.72503E-2</v>
      </c>
      <c r="X16" s="161">
        <f>'Rider Rates'!$B$30</f>
        <v>3.0280600000000001E-2</v>
      </c>
      <c r="Y16" s="161">
        <f>'Rider Rates'!$B$30</f>
        <v>3.0280600000000001E-2</v>
      </c>
      <c r="Z16" s="161">
        <f>'Rider Rates'!$B$30</f>
        <v>3.0280600000000001E-2</v>
      </c>
      <c r="AA16" s="161">
        <f>'Rider Rates'!$B$30</f>
        <v>3.0280600000000001E-2</v>
      </c>
      <c r="AB16" s="161">
        <f>'Rider Rates'!$C$30</f>
        <v>1.72503E-2</v>
      </c>
      <c r="AC16" s="161">
        <f>'Rider Rates'!$C$30</f>
        <v>1.72503E-2</v>
      </c>
      <c r="AD16" s="161">
        <f>'Rider Rates'!$C$30</f>
        <v>1.72503E-2</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2.0174299999999999E-2</v>
      </c>
      <c r="T17" s="161">
        <f>'Rider Rates'!$C$31</f>
        <v>2.0174299999999999E-2</v>
      </c>
      <c r="U17" s="161">
        <f>'Rider Rates'!$C$31</f>
        <v>2.0174299999999999E-2</v>
      </c>
      <c r="V17" s="161">
        <f>'Rider Rates'!$C$31</f>
        <v>2.0174299999999999E-2</v>
      </c>
      <c r="W17" s="161">
        <f>'Rider Rates'!$C$31</f>
        <v>2.0174299999999999E-2</v>
      </c>
      <c r="X17" s="161">
        <f>'Rider Rates'!$B$31</f>
        <v>2.8333000000000001E-2</v>
      </c>
      <c r="Y17" s="161">
        <f>'Rider Rates'!$B$31</f>
        <v>2.8333000000000001E-2</v>
      </c>
      <c r="Z17" s="161">
        <f>'Rider Rates'!$B$31</f>
        <v>2.8333000000000001E-2</v>
      </c>
      <c r="AA17" s="161">
        <f>'Rider Rates'!$B$31</f>
        <v>2.8333000000000001E-2</v>
      </c>
      <c r="AB17" s="161">
        <f>'Rider Rates'!$C$31</f>
        <v>2.0174299999999999E-2</v>
      </c>
      <c r="AC17" s="161">
        <f>'Rider Rates'!$C$31</f>
        <v>2.0174299999999999E-2</v>
      </c>
      <c r="AD17" s="161">
        <f>'Rider Rates'!$C$31</f>
        <v>2.0174299999999999E-2</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7.6880000000000004E-2</v>
      </c>
      <c r="T18">
        <f>'Rider Rates'!$C$21</f>
        <v>7.6880000000000004E-2</v>
      </c>
      <c r="U18">
        <f>'Rider Rates'!$C$21</f>
        <v>7.6880000000000004E-2</v>
      </c>
      <c r="V18">
        <f>'Rider Rates'!$C$21</f>
        <v>7.6880000000000004E-2</v>
      </c>
      <c r="W18">
        <f>'Rider Rates'!$C$21</f>
        <v>7.6880000000000004E-2</v>
      </c>
      <c r="X18">
        <f>'Rider Rates'!$B$21</f>
        <v>7.6880000000000004E-2</v>
      </c>
      <c r="Y18">
        <f>'Rider Rates'!$B$21</f>
        <v>7.6880000000000004E-2</v>
      </c>
      <c r="Z18">
        <f>'Rider Rates'!$B$21</f>
        <v>7.6880000000000004E-2</v>
      </c>
      <c r="AA18">
        <f>'Rider Rates'!$B$21</f>
        <v>7.6880000000000004E-2</v>
      </c>
      <c r="AB18">
        <f>'Rider Rates'!$C$21</f>
        <v>7.6880000000000004E-2</v>
      </c>
      <c r="AC18">
        <f>'Rider Rates'!$C$21</f>
        <v>7.6880000000000004E-2</v>
      </c>
      <c r="AD18">
        <f>'Rider Rates'!$C$21</f>
        <v>7.6880000000000004E-2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0</v>
      </c>
      <c r="J29" s="100">
        <f>SUM(G29:I29)</f>
        <v>0</v>
      </c>
      <c r="K29" s="94" t="s">
        <v>85</v>
      </c>
      <c r="L29" s="89"/>
      <c r="M29" s="89"/>
      <c r="N29" s="89">
        <f t="shared" si="1"/>
        <v>0</v>
      </c>
      <c r="O29" s="89">
        <f t="shared" si="2"/>
        <v>0</v>
      </c>
      <c r="P29" s="92">
        <f>'Rider Rates'!$D$15</f>
        <v>45716</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7.6880000000000004E-2</v>
      </c>
      <c r="H31" s="100"/>
      <c r="I31" s="100"/>
      <c r="J31" s="115">
        <f>SUM(G31:H31)</f>
        <v>7.6880000000000004E-2</v>
      </c>
      <c r="K31" s="94" t="s">
        <v>85</v>
      </c>
      <c r="L31" s="89">
        <f>ROUND(D31*G31,2)</f>
        <v>0</v>
      </c>
      <c r="M31" s="89"/>
      <c r="N31" s="89"/>
      <c r="O31" s="89">
        <f t="shared" si="2"/>
        <v>0</v>
      </c>
      <c r="P31" s="92">
        <f>'Rider Rates'!$D$29</f>
        <v>45809</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3.18762E-2</v>
      </c>
      <c r="H32" s="100"/>
      <c r="I32" s="100"/>
      <c r="J32" s="115">
        <f>SUM(G32:H32)</f>
        <v>3.18762E-2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3.0280600000000001E-2</v>
      </c>
      <c r="H33" s="100"/>
      <c r="I33" s="100"/>
      <c r="J33" s="115">
        <f>SUM(G33:H33)</f>
        <v>3.0280600000000001E-2</v>
      </c>
      <c r="K33" s="94" t="s">
        <v>85</v>
      </c>
      <c r="L33" s="89">
        <f>ROUND(D33*G33,2)</f>
        <v>0</v>
      </c>
      <c r="M33" s="89"/>
      <c r="N33" s="89"/>
      <c r="O33" s="89">
        <f t="shared" si="2"/>
        <v>0</v>
      </c>
      <c r="P33" s="92">
        <f>'Rider Rates'!$D$30</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2.8333000000000001E-2</v>
      </c>
      <c r="H34" s="100"/>
      <c r="I34" s="100"/>
      <c r="J34" s="115">
        <f>SUM(G34:H34)</f>
        <v>2.8333000000000001E-2</v>
      </c>
      <c r="K34" s="94" t="s">
        <v>85</v>
      </c>
      <c r="L34" s="89">
        <f>ROUND(D34*G34,2)</f>
        <v>0</v>
      </c>
      <c r="M34" s="89"/>
      <c r="N34" s="89"/>
      <c r="O34" s="89">
        <f t="shared" si="2"/>
        <v>0</v>
      </c>
      <c r="P34" s="92">
        <f>'Rider Rates'!$D$31</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0.88</v>
      </c>
      <c r="J36" s="100">
        <f>SUM(G36:I36)</f>
        <v>0.88</v>
      </c>
      <c r="K36" s="94" t="s">
        <v>85</v>
      </c>
      <c r="L36" s="89"/>
      <c r="M36" s="89"/>
      <c r="N36" s="89">
        <f>J36</f>
        <v>0.88</v>
      </c>
      <c r="O36" s="89">
        <f>SUM(L36:N36)</f>
        <v>0.88</v>
      </c>
      <c r="P36" s="92">
        <f>'Rider Rates'!E52</f>
        <v>45839</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3.5317099999999997E-2</v>
      </c>
      <c r="I37" s="100"/>
      <c r="J37" s="100">
        <f>SUM(G37:I37)</f>
        <v>3.5317099999999997E-2</v>
      </c>
      <c r="K37" s="94" t="s">
        <v>85</v>
      </c>
      <c r="L37" s="89"/>
      <c r="M37" s="89">
        <f>ROUND(D37*H37,2)</f>
        <v>0</v>
      </c>
      <c r="N37" s="116"/>
      <c r="O37" s="89">
        <f t="shared" si="2"/>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7.3870000000000001E-4</v>
      </c>
      <c r="J38" s="100">
        <f t="shared" ref="J38" si="3">SUM(G38:I38)</f>
        <v>7.3870000000000001E-4</v>
      </c>
      <c r="K38" s="94" t="s">
        <v>85</v>
      </c>
      <c r="L38" s="89"/>
      <c r="M38" s="89"/>
      <c r="N38" s="89">
        <f>ROUND($D$38*'Rider Rates'!$B$68,2)</f>
        <v>0</v>
      </c>
      <c r="O38" s="89">
        <f>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1.9512100000000001E-2</v>
      </c>
      <c r="J40" s="119">
        <f t="shared" si="0"/>
        <v>1.9512100000000001E-2</v>
      </c>
      <c r="K40" s="94"/>
      <c r="L40" s="89"/>
      <c r="M40" s="89"/>
      <c r="N40" s="89">
        <f>ROUND(D40*I40,2)</f>
        <v>0.2</v>
      </c>
      <c r="O40" s="89">
        <f>SUM(L40:N40)</f>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SUM(L42:N42)</f>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0.23374229999999999</v>
      </c>
      <c r="J44" s="119">
        <f t="shared" si="0"/>
        <v>0.23374229999999999</v>
      </c>
      <c r="K44" s="94"/>
      <c r="L44" s="89"/>
      <c r="M44" s="89"/>
      <c r="N44" s="89">
        <f>ROUND(D44*I44,2)</f>
        <v>2.34</v>
      </c>
      <c r="O44" s="89">
        <f t="shared" ref="O44:O48" si="4">SUM(L44:N44)</f>
        <v>2.34</v>
      </c>
      <c r="P44" s="92">
        <f>'Rider Rates'!$D$107</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 t="shared" si="4"/>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7.5099999999999989</v>
      </c>
      <c r="O52" s="105">
        <f>SUM(O24:O51)</f>
        <v>7.5099999999999989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17.509999999999998</v>
      </c>
      <c r="O54" s="140">
        <f>O20+O52</f>
        <v>17.509999999999998</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17.509999999999998</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activeCell="A30" sqref="A30:XFD30"/>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c r="Q1" s="156"/>
    </row>
    <row r="2" spans="1:30" ht="20.25" x14ac:dyDescent="0.3">
      <c r="A2" s="447" t="s">
        <v>119</v>
      </c>
      <c r="B2" s="447"/>
      <c r="C2" s="447"/>
      <c r="D2" s="447"/>
      <c r="E2" s="447"/>
      <c r="F2" s="447"/>
      <c r="G2" s="447"/>
      <c r="H2" s="447"/>
      <c r="I2" s="447"/>
      <c r="J2" s="447"/>
      <c r="K2" s="447"/>
      <c r="L2" s="447"/>
      <c r="M2" s="447"/>
      <c r="N2" s="447"/>
      <c r="O2" s="447"/>
      <c r="P2" s="447"/>
      <c r="Q2" s="52"/>
    </row>
    <row r="3" spans="1:30" ht="18" x14ac:dyDescent="0.25">
      <c r="A3" s="432" t="s">
        <v>11</v>
      </c>
      <c r="B3" s="432"/>
      <c r="C3" s="432"/>
      <c r="D3" s="432"/>
      <c r="E3" s="432"/>
      <c r="F3" s="432"/>
      <c r="G3" s="432"/>
      <c r="H3" s="432"/>
      <c r="I3" s="432"/>
      <c r="J3" s="432"/>
      <c r="K3" s="432"/>
      <c r="L3" s="432"/>
      <c r="M3" s="432"/>
      <c r="N3" s="432"/>
      <c r="O3" s="432"/>
      <c r="P3" s="432"/>
      <c r="Q3" s="53"/>
    </row>
    <row r="4" spans="1:30" ht="15.75" x14ac:dyDescent="0.25">
      <c r="A4" s="432"/>
      <c r="B4" s="432"/>
      <c r="C4" s="432"/>
      <c r="D4" s="432"/>
      <c r="E4" s="432"/>
      <c r="F4" s="432"/>
      <c r="G4" s="432"/>
      <c r="H4" s="432"/>
      <c r="I4" s="432"/>
      <c r="J4" s="432"/>
      <c r="K4" s="432"/>
      <c r="L4" s="432"/>
      <c r="M4" s="432"/>
      <c r="N4" s="432"/>
      <c r="O4" s="432"/>
      <c r="P4" s="432"/>
      <c r="Q4" s="54"/>
    </row>
    <row r="5" spans="1:30" x14ac:dyDescent="0.2">
      <c r="A5" s="56">
        <f ca="1">TODAY()</f>
        <v>45827</v>
      </c>
      <c r="B5" s="433" t="s">
        <v>120</v>
      </c>
      <c r="C5" s="433"/>
      <c r="D5" s="433"/>
      <c r="E5" s="433"/>
      <c r="F5" s="433"/>
      <c r="G5" s="433"/>
      <c r="H5" s="433"/>
      <c r="I5" s="433"/>
      <c r="J5" s="433"/>
      <c r="K5" s="433"/>
      <c r="L5" s="433"/>
      <c r="M5" s="433"/>
      <c r="N5" s="433"/>
      <c r="O5" s="433"/>
    </row>
    <row r="6" spans="1:30" x14ac:dyDescent="0.2">
      <c r="A6" s="434" t="s">
        <v>2</v>
      </c>
      <c r="B6" s="434"/>
      <c r="C6" s="434"/>
      <c r="D6" s="434"/>
      <c r="E6" s="434"/>
      <c r="F6" s="434"/>
      <c r="G6" s="434"/>
      <c r="H6" s="434"/>
      <c r="I6" s="434"/>
      <c r="J6" s="434"/>
      <c r="K6" s="43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7</v>
      </c>
      <c r="C10" s="63" t="str">
        <f>LOOKUP(B10,S11:AD11,S12:AD12)</f>
        <v>July</v>
      </c>
      <c r="D10" s="64">
        <f>'Customer Info'!C9</f>
        <v>2025</v>
      </c>
    </row>
    <row r="11" spans="1:30" x14ac:dyDescent="0.2">
      <c r="A11" s="441"/>
      <c r="B11" s="441"/>
      <c r="C11" s="441"/>
      <c r="D11" s="441"/>
      <c r="E11" s="441"/>
      <c r="F11" s="441"/>
      <c r="G11" s="441"/>
      <c r="H11" s="441"/>
      <c r="I11" s="44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42" t="s">
        <v>71</v>
      </c>
      <c r="H17" s="443"/>
      <c r="I17" s="443"/>
      <c r="J17" s="444"/>
      <c r="K17" s="163"/>
      <c r="L17" s="445" t="s">
        <v>72</v>
      </c>
      <c r="M17" s="445"/>
      <c r="N17" s="445"/>
      <c r="O17" s="445"/>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0</v>
      </c>
      <c r="J30" s="100">
        <f>SUM(G30:I30)</f>
        <v>0</v>
      </c>
      <c r="K30" s="94" t="s">
        <v>85</v>
      </c>
      <c r="L30" s="89"/>
      <c r="M30" s="89"/>
      <c r="N30" s="89">
        <f t="shared" si="1"/>
        <v>0</v>
      </c>
      <c r="O30" s="89">
        <f t="shared" ref="O30:O36" si="2">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7.6880000000000004E-2</v>
      </c>
      <c r="H32" s="100"/>
      <c r="I32" s="100"/>
      <c r="J32" s="115">
        <f>SUM(G32:H32)</f>
        <v>7.6880000000000004E-2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2.298E-2</v>
      </c>
      <c r="H33" s="100"/>
      <c r="I33" s="100"/>
      <c r="J33" s="115">
        <f>SUM(G33:H33)</f>
        <v>2.298E-2</v>
      </c>
      <c r="K33" s="94" t="s">
        <v>85</v>
      </c>
      <c r="L33" s="89">
        <f>ROUND(D33*G33,2)</f>
        <v>0</v>
      </c>
      <c r="M33" s="89"/>
      <c r="N33" s="89"/>
      <c r="O33" s="89">
        <f t="shared" si="2"/>
        <v>0</v>
      </c>
      <c r="P33" s="92">
        <f>'Rider Rates'!$D$29</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1.4672000000000001E-3</v>
      </c>
      <c r="H34" s="100"/>
      <c r="I34" s="100"/>
      <c r="J34" s="115">
        <f>SUM(G34:H34)</f>
        <v>1.4672000000000001E-3</v>
      </c>
      <c r="K34" s="94" t="s">
        <v>85</v>
      </c>
      <c r="L34" s="89">
        <f>ROUND(D34*G34,2)</f>
        <v>0</v>
      </c>
      <c r="M34" s="89"/>
      <c r="N34" s="89"/>
      <c r="O34" s="89">
        <f>SUM(L34:N34)</f>
        <v>0</v>
      </c>
      <c r="P34" s="92">
        <f>'Rider Rates'!$D$49</f>
        <v>45838</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0.88</v>
      </c>
      <c r="J35" s="100">
        <f>SUM(G35:I35)</f>
        <v>0.88</v>
      </c>
      <c r="K35" s="94" t="s">
        <v>85</v>
      </c>
      <c r="L35" s="89"/>
      <c r="M35" s="89"/>
      <c r="N35" s="89">
        <f>J35</f>
        <v>0.88</v>
      </c>
      <c r="O35" s="89">
        <f>SUM(L35:N35)</f>
        <v>0.88</v>
      </c>
      <c r="P35" s="92">
        <f>'Rider Rates'!E52</f>
        <v>45839</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3.5317099999999997E-2</v>
      </c>
      <c r="I36" s="100"/>
      <c r="J36" s="100">
        <f>SUM(G36:I36)</f>
        <v>3.5317099999999997E-2</v>
      </c>
      <c r="K36" s="94" t="s">
        <v>85</v>
      </c>
      <c r="L36" s="89"/>
      <c r="M36" s="89">
        <f>ROUND(D36*H36,2)</f>
        <v>0</v>
      </c>
      <c r="N36" s="116"/>
      <c r="O36" s="89">
        <f t="shared" si="2"/>
        <v>0</v>
      </c>
      <c r="P36" s="92">
        <f>'Rider Rates'!$D$57</f>
        <v>45747</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7.3870000000000001E-4</v>
      </c>
      <c r="J37" s="100">
        <f t="shared" ref="J37" si="3">SUM(G37:I37)</f>
        <v>7.3870000000000001E-4</v>
      </c>
      <c r="K37" s="94" t="s">
        <v>85</v>
      </c>
      <c r="L37" s="89"/>
      <c r="M37" s="89"/>
      <c r="N37" s="89">
        <f>ROUND($D$37*'Rider Rates'!$B$68,2)</f>
        <v>0</v>
      </c>
      <c r="O37" s="89">
        <f>SUM(L37:N37)</f>
        <v>0</v>
      </c>
      <c r="P37" s="92">
        <f>'Rider Rates'!$D$68</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1.9512100000000001E-2</v>
      </c>
      <c r="J39" s="119">
        <f t="shared" si="0"/>
        <v>1.9512100000000001E-2</v>
      </c>
      <c r="K39" s="94"/>
      <c r="L39" s="89"/>
      <c r="M39" s="89"/>
      <c r="N39" s="89">
        <f>ROUND(D39*I39,2)</f>
        <v>0.2</v>
      </c>
      <c r="O39" s="89">
        <f>SUM(L39:N39)</f>
        <v>0.2</v>
      </c>
      <c r="P39" s="92">
        <f>'Rider Rates'!$D$87</f>
        <v>45747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2.35</v>
      </c>
      <c r="J41" s="121">
        <f t="shared" si="0"/>
        <v>2.35</v>
      </c>
      <c r="K41" s="94"/>
      <c r="L41" s="89"/>
      <c r="M41" s="89"/>
      <c r="N41" s="89">
        <f>I41</f>
        <v>2.35</v>
      </c>
      <c r="O41" s="89">
        <f>SUM(L41:N41)</f>
        <v>2.35</v>
      </c>
      <c r="P41" s="92">
        <f>'Rider Rates'!$D$92</f>
        <v>45838</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0.23374229999999999</v>
      </c>
      <c r="J43" s="119">
        <f t="shared" si="0"/>
        <v>0.23374229999999999</v>
      </c>
      <c r="K43" s="94"/>
      <c r="L43" s="89"/>
      <c r="M43" s="89"/>
      <c r="N43" s="89">
        <f>ROUND(D43*I43,2)</f>
        <v>2.34</v>
      </c>
      <c r="O43" s="89">
        <f t="shared" ref="O43:O47" si="4">SUM(L43:N43)</f>
        <v>2.34</v>
      </c>
      <c r="P43" s="92">
        <f>'Rider Rates'!$D$107</f>
        <v>45838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0.1</v>
      </c>
      <c r="J47" s="127">
        <f>SUM(G47:I47)</f>
        <v>0.1</v>
      </c>
      <c r="K47" s="94"/>
      <c r="L47" s="128"/>
      <c r="M47" s="128"/>
      <c r="N47" s="128">
        <f>J47</f>
        <v>0.1</v>
      </c>
      <c r="O47" s="128">
        <f t="shared" si="4"/>
        <v>0.1</v>
      </c>
      <c r="P47" s="129">
        <f>'Rider Rates'!$E$126</f>
        <v>45658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7.5099999999999989</v>
      </c>
      <c r="O51" s="105">
        <f>SUM(O25:O50)</f>
        <v>7.5099999999999989</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17.509999999999998</v>
      </c>
      <c r="O53" s="140">
        <f>O21+O51</f>
        <v>17.509999999999998</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17.509999999999998</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activeCell="A36" sqref="A36:XFD36"/>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20.25" x14ac:dyDescent="0.3">
      <c r="A2" s="430" t="s">
        <v>138</v>
      </c>
      <c r="B2" s="430"/>
      <c r="C2" s="430"/>
      <c r="D2" s="430"/>
      <c r="E2" s="430"/>
      <c r="F2" s="430"/>
      <c r="G2" s="430"/>
      <c r="H2" s="430"/>
      <c r="I2" s="430"/>
      <c r="J2" s="430"/>
      <c r="K2" s="430"/>
      <c r="L2" s="430"/>
      <c r="M2" s="430"/>
      <c r="N2" s="430"/>
      <c r="O2" s="430"/>
      <c r="P2" s="430"/>
    </row>
    <row r="3" spans="1:59" ht="18" x14ac:dyDescent="0.25">
      <c r="A3" s="447" t="s">
        <v>51</v>
      </c>
      <c r="B3" s="447"/>
      <c r="C3" s="447"/>
      <c r="D3" s="447"/>
      <c r="E3" s="447"/>
      <c r="F3" s="447"/>
      <c r="G3" s="447"/>
      <c r="H3" s="447"/>
      <c r="I3" s="447"/>
      <c r="J3" s="447"/>
      <c r="K3" s="447"/>
      <c r="L3" s="447"/>
      <c r="M3" s="447"/>
      <c r="N3" s="447"/>
      <c r="O3" s="447"/>
      <c r="P3" s="447"/>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139</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si="2"/>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7.6880000000000004E-2</v>
      </c>
      <c r="H38" s="100"/>
      <c r="I38" s="100"/>
      <c r="J38" s="115">
        <f>SUM(G38:H38)</f>
        <v>7.6880000000000004E-2</v>
      </c>
      <c r="K38" s="94" t="s">
        <v>85</v>
      </c>
      <c r="L38" s="89">
        <f>ROUND(D38*G38,2)</f>
        <v>0</v>
      </c>
      <c r="M38" s="89"/>
      <c r="N38" s="89"/>
      <c r="O38" s="89">
        <f t="shared" si="2"/>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0.19200049999999999</v>
      </c>
      <c r="H39" s="100"/>
      <c r="I39" s="100"/>
      <c r="J39" s="115">
        <f>SUM(G39:H39)</f>
        <v>0.19200049999999999</v>
      </c>
      <c r="K39" s="94" t="s">
        <v>85</v>
      </c>
      <c r="L39" s="90">
        <f>ROUND($D$39*$G$39,2)</f>
        <v>0</v>
      </c>
      <c r="M39" s="89"/>
      <c r="N39" s="89"/>
      <c r="O39" s="89">
        <f>SUM(L39:N39)</f>
        <v>0</v>
      </c>
      <c r="P39" s="92">
        <f>'Rider Rates'!D34</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2"/>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0.88</v>
      </c>
      <c r="J42" s="115">
        <f t="shared" ref="J42:J48" si="3">SUM(G42:I42)</f>
        <v>0.88</v>
      </c>
      <c r="K42" s="94"/>
      <c r="L42" s="89"/>
      <c r="M42" s="89"/>
      <c r="N42" s="89">
        <f>J42</f>
        <v>0.88</v>
      </c>
      <c r="O42" s="89">
        <f>SUM(L42:N42)</f>
        <v>0.88</v>
      </c>
      <c r="P42" s="92">
        <f>'Rider Rates'!E52</f>
        <v>45839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3"/>
        <v>3.5317099999999997E-2</v>
      </c>
      <c r="K43" s="94" t="s">
        <v>85</v>
      </c>
      <c r="L43" s="89"/>
      <c r="M43" s="89">
        <f>ROUND(D43*H43,2)</f>
        <v>0</v>
      </c>
      <c r="N43" s="116"/>
      <c r="O43" s="89">
        <f t="shared" si="2"/>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4">SUM(G44:I44)</f>
        <v>7.3870000000000001E-4</v>
      </c>
      <c r="K44" s="94" t="s">
        <v>85</v>
      </c>
      <c r="L44" s="89"/>
      <c r="M44" s="89"/>
      <c r="N44" s="89">
        <f>ROUND($D$44*'Rider Rates'!$B$68,2)</f>
        <v>0</v>
      </c>
      <c r="O44" s="91">
        <f t="shared" ref="O44" si="5">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1.9512100000000001E-2</v>
      </c>
      <c r="J46" s="119">
        <f t="shared" si="3"/>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3"/>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0.23374229999999999</v>
      </c>
      <c r="J50" s="122">
        <f>SUM(G50:I50)</f>
        <v>0.23374229999999999</v>
      </c>
      <c r="K50" s="94"/>
      <c r="L50" s="89"/>
      <c r="M50" s="89"/>
      <c r="N50" s="89">
        <f>ROUND(D50*I50,2)</f>
        <v>2.34</v>
      </c>
      <c r="O50" s="89">
        <f t="shared" si="2"/>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7.5099999999999989</v>
      </c>
      <c r="O58" s="105">
        <f>SUM(O31:O57)</f>
        <v>7.5099999999999989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17.509999999999998</v>
      </c>
      <c r="O60" s="140">
        <f>O27+O58</f>
        <v>17.509999999999998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17.509999999999998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29"/>
    </row>
    <row r="80" spans="1:23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20.25" x14ac:dyDescent="0.3">
      <c r="A2" s="430" t="s">
        <v>138</v>
      </c>
      <c r="B2" s="430"/>
      <c r="C2" s="430"/>
      <c r="D2" s="430"/>
      <c r="E2" s="430"/>
      <c r="F2" s="430"/>
      <c r="G2" s="430"/>
      <c r="H2" s="430"/>
      <c r="I2" s="430"/>
      <c r="J2" s="430"/>
      <c r="K2" s="430"/>
      <c r="L2" s="430"/>
      <c r="M2" s="430"/>
      <c r="N2" s="430"/>
      <c r="O2" s="430"/>
      <c r="P2" s="430"/>
    </row>
    <row r="3" spans="1:59" ht="18" x14ac:dyDescent="0.25">
      <c r="A3" s="447" t="s">
        <v>147</v>
      </c>
      <c r="B3" s="447"/>
      <c r="C3" s="447"/>
      <c r="D3" s="447"/>
      <c r="E3" s="447"/>
      <c r="F3" s="447"/>
      <c r="G3" s="447"/>
      <c r="H3" s="447"/>
      <c r="I3" s="447"/>
      <c r="J3" s="447"/>
      <c r="K3" s="447"/>
      <c r="L3" s="447"/>
      <c r="M3" s="447"/>
      <c r="N3" s="447"/>
      <c r="O3" s="447"/>
      <c r="P3" s="447"/>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148</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2.298E-2</v>
      </c>
      <c r="H40" s="100"/>
      <c r="I40" s="100"/>
      <c r="J40" s="115">
        <f>SUM(G40:H40)</f>
        <v>2.298E-2</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0.88</v>
      </c>
      <c r="J42" s="115">
        <f t="shared" ref="J42:J48" si="4">SUM(G42:I42)</f>
        <v>0.88</v>
      </c>
      <c r="K42" s="94"/>
      <c r="L42" s="89"/>
      <c r="M42" s="89"/>
      <c r="N42" s="89">
        <f>J42</f>
        <v>0.88</v>
      </c>
      <c r="O42" s="89">
        <f>SUM(L42:N42)</f>
        <v>0.88</v>
      </c>
      <c r="P42" s="92">
        <f>'Rider Rates'!E52</f>
        <v>45839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3"/>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7.5099999999999989</v>
      </c>
      <c r="O58" s="105">
        <f>SUM(O32:O57)</f>
        <v>7.5099999999999989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17.509999999999998</v>
      </c>
      <c r="O60" s="140">
        <f>O28+O58</f>
        <v>17.509999999999998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17.509999999999998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29"/>
    </row>
    <row r="80" spans="1:23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activeCell="A30" sqref="A30:XFD30"/>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151</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c r="L5" s="55"/>
      <c r="M5" s="55"/>
      <c r="N5" s="55"/>
      <c r="O5" s="55"/>
      <c r="P5" s="55"/>
    </row>
    <row r="6" spans="1:30" x14ac:dyDescent="0.2">
      <c r="A6" s="56">
        <f ca="1">TODAY()</f>
        <v>45827</v>
      </c>
      <c r="B6" s="180" t="s">
        <v>152</v>
      </c>
      <c r="C6" s="180"/>
      <c r="D6" s="180"/>
      <c r="E6" s="180"/>
      <c r="F6" s="180"/>
      <c r="G6" s="180"/>
      <c r="H6" s="180"/>
      <c r="I6" s="180"/>
      <c r="J6" s="180"/>
      <c r="K6" s="180"/>
      <c r="L6" s="180"/>
      <c r="M6" s="180"/>
      <c r="N6" s="180"/>
      <c r="O6" s="180"/>
    </row>
    <row r="7" spans="1:30" x14ac:dyDescent="0.2">
      <c r="A7" s="434" t="s">
        <v>2</v>
      </c>
      <c r="B7" s="434"/>
      <c r="C7" s="434"/>
      <c r="D7" s="434"/>
      <c r="E7" s="434"/>
      <c r="F7" s="434"/>
      <c r="G7" s="434"/>
      <c r="H7" s="434"/>
      <c r="I7" s="434"/>
      <c r="J7" s="434"/>
      <c r="K7" s="434"/>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42" t="s">
        <v>71</v>
      </c>
      <c r="H17" s="443"/>
      <c r="I17" s="443"/>
      <c r="J17" s="444"/>
      <c r="K17" s="163"/>
      <c r="L17" s="445" t="s">
        <v>72</v>
      </c>
      <c r="M17" s="445"/>
      <c r="N17" s="445"/>
      <c r="O17" s="445"/>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0</v>
      </c>
      <c r="J30" s="100">
        <f>SUM(G30:I30)</f>
        <v>0</v>
      </c>
      <c r="K30" s="94" t="s">
        <v>85</v>
      </c>
      <c r="L30" s="89"/>
      <c r="M30" s="89"/>
      <c r="N30" s="89">
        <f t="shared" si="1"/>
        <v>0</v>
      </c>
      <c r="O30" s="89">
        <f t="shared" ref="O30:O37" si="3">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7.6880000000000004E-2</v>
      </c>
      <c r="H32" s="100"/>
      <c r="I32" s="100"/>
      <c r="J32" s="115">
        <f>SUM(G32:H32)</f>
        <v>7.6880000000000004E-2</v>
      </c>
      <c r="K32" s="94" t="s">
        <v>85</v>
      </c>
      <c r="L32" s="89">
        <f>ROUND(D32*G32,2)</f>
        <v>0</v>
      </c>
      <c r="M32" s="89"/>
      <c r="N32" s="89"/>
      <c r="O32" s="89">
        <f t="shared" si="3"/>
        <v>0</v>
      </c>
      <c r="P32" s="92">
        <f>'Rider Rates'!$D$21</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1.3643000000000001E-2</v>
      </c>
      <c r="H33" s="100"/>
      <c r="I33" s="100"/>
      <c r="J33" s="115">
        <f>SUM(G33:H33)</f>
        <v>1.3643000000000001E-2</v>
      </c>
      <c r="K33" s="94" t="s">
        <v>85</v>
      </c>
      <c r="L33" s="89">
        <f>ROUND(D33*G33,2)</f>
        <v>0</v>
      </c>
      <c r="M33" s="89"/>
      <c r="N33" s="89"/>
      <c r="O33" s="89">
        <f t="shared" si="3"/>
        <v>0</v>
      </c>
      <c r="P33" s="92">
        <f>'Rider Rates'!$D$32</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3.97676E-2</v>
      </c>
      <c r="H34" s="100"/>
      <c r="I34" s="100"/>
      <c r="J34" s="115">
        <f>SUM(G34:H34)</f>
        <v>3.97676E-2</v>
      </c>
      <c r="K34" s="94" t="s">
        <v>85</v>
      </c>
      <c r="L34" s="89">
        <f>ROUND(D34*G34,2)</f>
        <v>0</v>
      </c>
      <c r="M34" s="89"/>
      <c r="N34" s="89"/>
      <c r="O34" s="89">
        <f t="shared" si="3"/>
        <v>0</v>
      </c>
      <c r="P34" s="92">
        <f>'Rider Rates'!$D$33</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0.88</v>
      </c>
      <c r="J36" s="100">
        <f>SUM(G36:I36)</f>
        <v>0.88</v>
      </c>
      <c r="K36" s="94" t="s">
        <v>85</v>
      </c>
      <c r="L36" s="89"/>
      <c r="M36" s="89"/>
      <c r="N36" s="89">
        <f>J36</f>
        <v>0.88</v>
      </c>
      <c r="O36" s="89">
        <f>SUM(L36:N36)</f>
        <v>0.88</v>
      </c>
      <c r="P36" s="92">
        <f>'Rider Rates'!E52</f>
        <v>45839</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3.5317099999999997E-2</v>
      </c>
      <c r="I37" s="100"/>
      <c r="J37" s="100">
        <f>SUM(G37:I37)</f>
        <v>3.5317099999999997E-2</v>
      </c>
      <c r="K37" s="94" t="s">
        <v>85</v>
      </c>
      <c r="L37" s="89"/>
      <c r="M37" s="89">
        <f>ROUND(D37*H37,2)</f>
        <v>0</v>
      </c>
      <c r="N37" s="116"/>
      <c r="O37" s="89">
        <f t="shared" si="3"/>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7.3870000000000001E-4</v>
      </c>
      <c r="J38" s="100">
        <f t="shared" ref="J38" si="4">SUM(G38:I38)</f>
        <v>7.3870000000000001E-4</v>
      </c>
      <c r="K38" s="94" t="s">
        <v>85</v>
      </c>
      <c r="L38" s="89"/>
      <c r="M38" s="89"/>
      <c r="N38" s="89">
        <f>ROUND($D$38*'Rider Rates'!$B$68,2)</f>
        <v>0</v>
      </c>
      <c r="O38" s="89">
        <f t="shared" ref="O38" si="5">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1.9512100000000001E-2</v>
      </c>
      <c r="J40" s="119">
        <f t="shared" si="0"/>
        <v>1.9512100000000001E-2</v>
      </c>
      <c r="K40" s="94"/>
      <c r="L40" s="89"/>
      <c r="M40" s="89"/>
      <c r="N40" s="89">
        <f>ROUND(D40*I40,2)</f>
        <v>0.2</v>
      </c>
      <c r="O40" s="89">
        <f t="shared" si="2"/>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 t="shared" si="2"/>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0.23374229999999999</v>
      </c>
      <c r="J44" s="119">
        <f t="shared" si="0"/>
        <v>0.23374229999999999</v>
      </c>
      <c r="K44" s="94"/>
      <c r="L44" s="89"/>
      <c r="M44" s="89"/>
      <c r="N44" s="89">
        <f>ROUND(D44*I44,2)</f>
        <v>2.34</v>
      </c>
      <c r="O44" s="89">
        <f t="shared" si="2"/>
        <v>2.34</v>
      </c>
      <c r="P44" s="92">
        <f>'Rider Rates'!$D$107</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SUM(L48:N48)</f>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7.5099999999999989</v>
      </c>
      <c r="O52" s="105">
        <f>SUM(O25:O51)</f>
        <v>7.5099999999999989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17.509999999999998</v>
      </c>
      <c r="O54" s="140">
        <f>O21+O52</f>
        <v>17.509999999999998</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17.509999999999998</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18" customHeight="1" x14ac:dyDescent="0.2">
      <c r="A2" s="431" t="s">
        <v>158</v>
      </c>
      <c r="B2" s="431"/>
      <c r="C2" s="431"/>
      <c r="D2" s="431"/>
      <c r="E2" s="431"/>
      <c r="F2" s="431"/>
      <c r="G2" s="431"/>
      <c r="H2" s="431"/>
      <c r="I2" s="431"/>
      <c r="J2" s="431"/>
      <c r="K2" s="431"/>
      <c r="L2" s="431"/>
      <c r="M2" s="431"/>
      <c r="N2" s="431"/>
      <c r="O2" s="431"/>
      <c r="P2" s="431"/>
    </row>
    <row r="3" spans="1:59" ht="18" x14ac:dyDescent="0.25">
      <c r="A3" s="431"/>
      <c r="B3" s="431"/>
      <c r="C3" s="431"/>
      <c r="D3" s="431"/>
      <c r="E3" s="431"/>
      <c r="F3" s="431"/>
      <c r="G3" s="431"/>
      <c r="H3" s="431"/>
      <c r="I3" s="431"/>
      <c r="J3" s="431"/>
      <c r="K3" s="431"/>
      <c r="L3" s="431"/>
      <c r="M3" s="431"/>
      <c r="N3" s="431"/>
      <c r="O3" s="431"/>
      <c r="P3" s="431"/>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159</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 t="shared" si="0"/>
        <v>0</v>
      </c>
      <c r="K37" s="94" t="s">
        <v>85</v>
      </c>
      <c r="L37" s="89"/>
      <c r="M37" s="89"/>
      <c r="N37" s="89">
        <f t="shared" si="1"/>
        <v>0</v>
      </c>
      <c r="O37" s="89">
        <f t="shared" ref="O37:O43" si="3">SUM(L37:N37)</f>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2.298E-2</v>
      </c>
      <c r="H40" s="100"/>
      <c r="I40" s="100"/>
      <c r="J40" s="115">
        <f>SUM(G40:H40)</f>
        <v>2.298E-2</v>
      </c>
      <c r="K40" s="94" t="s">
        <v>85</v>
      </c>
      <c r="L40" s="90">
        <f>ROUND($D$40*$G$40,2)</f>
        <v>0</v>
      </c>
      <c r="M40" s="89"/>
      <c r="N40" s="89"/>
      <c r="O40" s="89">
        <f>SUM(L40:N40)</f>
        <v>0</v>
      </c>
      <c r="P40" s="92">
        <f>'Rider Rates'!$D$28</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0.88</v>
      </c>
      <c r="J42" s="115">
        <f t="shared" ref="J42:J48" si="4">SUM(G42:I42)</f>
        <v>0.88</v>
      </c>
      <c r="K42" s="94"/>
      <c r="L42" s="89"/>
      <c r="M42" s="89"/>
      <c r="N42" s="89">
        <f>J42</f>
        <v>0.88</v>
      </c>
      <c r="O42" s="89">
        <f>SUM(L42:N42)</f>
        <v>0.88</v>
      </c>
      <c r="P42" s="92">
        <f>'Rider Rates'!E52</f>
        <v>45839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2"/>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7.5099999999999989</v>
      </c>
      <c r="O58" s="105">
        <f>SUM(O32:O57)</f>
        <v>7.5099999999999989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17.509999999999998</v>
      </c>
      <c r="O60" s="140">
        <f>O28+O58</f>
        <v>17.509999999999998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17.509999999999998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29"/>
    </row>
    <row r="80" spans="1:23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activeCell="D38" sqref="D38"/>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163</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row>
    <row r="6" spans="1:30" x14ac:dyDescent="0.2">
      <c r="A6" s="56">
        <f ca="1">TODAY()</f>
        <v>45827</v>
      </c>
      <c r="B6" s="76" t="s">
        <v>164</v>
      </c>
      <c r="C6" s="56"/>
      <c r="D6" s="56"/>
      <c r="E6" s="56"/>
      <c r="F6" s="56"/>
      <c r="G6" s="56"/>
      <c r="H6" s="56"/>
      <c r="I6" s="56"/>
    </row>
    <row r="7" spans="1:30" ht="26.25" x14ac:dyDescent="0.4">
      <c r="A7" s="448"/>
      <c r="B7" s="448"/>
      <c r="C7" s="448"/>
      <c r="D7" s="448"/>
      <c r="E7" s="448"/>
      <c r="F7" s="448"/>
      <c r="G7" s="448"/>
      <c r="H7" s="448"/>
      <c r="I7" s="448"/>
      <c r="J7" s="448"/>
      <c r="K7" s="448"/>
      <c r="L7" s="448"/>
      <c r="M7" s="448"/>
      <c r="N7" s="448"/>
      <c r="O7" s="448"/>
      <c r="P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42" t="s">
        <v>71</v>
      </c>
      <c r="H19" s="443"/>
      <c r="I19" s="443"/>
      <c r="J19" s="444"/>
      <c r="K19" s="163"/>
      <c r="L19" s="445" t="s">
        <v>72</v>
      </c>
      <c r="M19" s="445"/>
      <c r="N19" s="445"/>
      <c r="O19" s="44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7.6880000000000004E-2</v>
      </c>
      <c r="H34" s="100"/>
      <c r="I34" s="100"/>
      <c r="J34" s="115">
        <f>SUM(G34:H34)</f>
        <v>7.6880000000000004E-2</v>
      </c>
      <c r="K34" s="94" t="s">
        <v>85</v>
      </c>
      <c r="L34" s="89">
        <f>ROUND(D34*G34,2)</f>
        <v>0</v>
      </c>
      <c r="M34" s="89"/>
      <c r="N34" s="89"/>
      <c r="O34" s="89">
        <f t="shared" si="3"/>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1.8849999999999999E-2</v>
      </c>
      <c r="H35" s="100"/>
      <c r="I35" s="100"/>
      <c r="J35" s="115">
        <f>SUM(G35:H35)</f>
        <v>1.8849999999999999E-2</v>
      </c>
      <c r="K35" s="94" t="s">
        <v>85</v>
      </c>
      <c r="L35" s="89">
        <f>ROUND(D35*G35,2)</f>
        <v>0</v>
      </c>
      <c r="M35" s="89"/>
      <c r="N35" s="89"/>
      <c r="O35" s="89">
        <f t="shared" si="3"/>
        <v>0</v>
      </c>
      <c r="P35" s="92">
        <f>'Rider Rates'!$D$36</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1.4672000000000001E-3</v>
      </c>
      <c r="H36" s="100"/>
      <c r="I36" s="100"/>
      <c r="J36" s="115">
        <f>SUM(G36:H36)</f>
        <v>1.4672000000000001E-3</v>
      </c>
      <c r="K36" s="94" t="s">
        <v>85</v>
      </c>
      <c r="L36" s="89">
        <f>ROUND(D36*G36,2)</f>
        <v>0</v>
      </c>
      <c r="M36" s="89"/>
      <c r="N36" s="89"/>
      <c r="O36" s="89">
        <f t="shared" si="3"/>
        <v>0</v>
      </c>
      <c r="P36" s="92">
        <f>'Rider Rates'!$D$49</f>
        <v>45838</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1.64E-3</v>
      </c>
      <c r="J37" s="100">
        <f>SUM(G37:I37)</f>
        <v>1.64E-3</v>
      </c>
      <c r="K37" s="94" t="s">
        <v>85</v>
      </c>
      <c r="L37" s="89"/>
      <c r="M37" s="89"/>
      <c r="N37" s="89">
        <f>D37*J37</f>
        <v>0</v>
      </c>
      <c r="O37" s="89">
        <f t="shared" si="3"/>
        <v>0</v>
      </c>
      <c r="P37" s="92">
        <f>'Rider Rates'!E53</f>
        <v>45839</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1.9706999999999999E-2</v>
      </c>
      <c r="I38" s="100"/>
      <c r="J38" s="100">
        <f>SUM(G38:I38)</f>
        <v>1.9706999999999999E-2</v>
      </c>
      <c r="K38" s="94" t="s">
        <v>85</v>
      </c>
      <c r="L38" s="89"/>
      <c r="M38" s="89">
        <f>ROUND(D38*H38,2)</f>
        <v>0</v>
      </c>
      <c r="N38" s="116"/>
      <c r="O38" s="89">
        <f t="shared" si="3"/>
        <v>0</v>
      </c>
      <c r="P38" s="92">
        <f>'Rider Rates'!$D$58</f>
        <v>45747</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1.9512100000000001E-2</v>
      </c>
      <c r="J41" s="119">
        <f t="shared" si="0"/>
        <v>1.9512100000000001E-2</v>
      </c>
      <c r="K41" s="94"/>
      <c r="L41" s="89"/>
      <c r="M41" s="89"/>
      <c r="N41" s="89">
        <f>ROUND(D41*I41,2)</f>
        <v>0.18</v>
      </c>
      <c r="O41" s="89">
        <f t="shared" si="2"/>
        <v>0.18</v>
      </c>
      <c r="P41" s="92">
        <f>'Rider Rates'!$D$87</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19.89</v>
      </c>
      <c r="J43" s="121">
        <f t="shared" si="0"/>
        <v>19.89</v>
      </c>
      <c r="K43" s="94"/>
      <c r="L43" s="89"/>
      <c r="M43" s="89"/>
      <c r="N43" s="89">
        <f>I43</f>
        <v>19.89</v>
      </c>
      <c r="O43" s="89">
        <f t="shared" si="2"/>
        <v>19.89</v>
      </c>
      <c r="P43" s="92">
        <f>'Rider Rates'!$D$93</f>
        <v>45838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0.23374229999999999</v>
      </c>
      <c r="J45" s="119">
        <f t="shared" si="0"/>
        <v>0.23374229999999999</v>
      </c>
      <c r="K45" s="94"/>
      <c r="L45" s="89"/>
      <c r="M45" s="89"/>
      <c r="N45" s="89">
        <f>ROUND(D45*I45,2)</f>
        <v>2.2000000000000002</v>
      </c>
      <c r="O45" s="89">
        <f t="shared" si="2"/>
        <v>2.2000000000000002</v>
      </c>
      <c r="P45" s="92">
        <f>'Rider Rates'!$D$107</f>
        <v>45838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2.9050000000000001E-4</v>
      </c>
      <c r="J49" s="195">
        <f>SUM(G49:I49)</f>
        <v>2.9050000000000001E-4</v>
      </c>
      <c r="K49" s="94" t="s">
        <v>85</v>
      </c>
      <c r="L49" s="196"/>
      <c r="M49" s="196"/>
      <c r="N49" s="196">
        <f>IF(D49*J49&gt;'Rider Rates'!$C$127,'Rider Rates'!$C$127,D49*J49)</f>
        <v>0</v>
      </c>
      <c r="O49" s="196">
        <f>SUM(L49:N49)</f>
        <v>0</v>
      </c>
      <c r="P49" s="129">
        <f>'Rider Rates'!$E$127</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27.74</v>
      </c>
      <c r="O54" s="105">
        <f>SUM(O27:O53)</f>
        <v>27.74</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37.14</v>
      </c>
      <c r="O56" s="140">
        <f>O23+O54</f>
        <v>37.14</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37.14</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37.14</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4"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163</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row>
    <row r="6" spans="1:30" x14ac:dyDescent="0.2">
      <c r="A6" s="56">
        <f ca="1">TODAY()</f>
        <v>45827</v>
      </c>
      <c r="B6" s="76" t="s">
        <v>168</v>
      </c>
      <c r="C6" s="56"/>
      <c r="D6" s="56"/>
      <c r="E6" s="56"/>
      <c r="F6" s="56"/>
      <c r="G6" s="56"/>
      <c r="H6" s="56"/>
      <c r="I6" s="56"/>
    </row>
    <row r="7" spans="1:30" ht="26.25" x14ac:dyDescent="0.4">
      <c r="A7" s="448"/>
      <c r="B7" s="448"/>
      <c r="C7" s="448"/>
      <c r="D7" s="448"/>
      <c r="E7" s="448"/>
      <c r="F7" s="448"/>
      <c r="G7" s="448"/>
      <c r="H7" s="448"/>
      <c r="I7" s="448"/>
      <c r="J7" s="448"/>
      <c r="K7" s="448"/>
      <c r="L7" s="448"/>
      <c r="M7" s="448"/>
      <c r="N7" s="448"/>
      <c r="O7" s="448"/>
      <c r="P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2" t="s">
        <v>71</v>
      </c>
      <c r="H19" s="443"/>
      <c r="I19" s="443"/>
      <c r="J19" s="444"/>
      <c r="K19" s="163"/>
      <c r="L19" s="445" t="s">
        <v>72</v>
      </c>
      <c r="M19" s="445"/>
      <c r="N19" s="445"/>
      <c r="O19" s="44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1.64E-3</v>
      </c>
      <c r="J38" s="100">
        <f>SUM(G38:I38)</f>
        <v>1.64E-3</v>
      </c>
      <c r="K38" s="94" t="s">
        <v>85</v>
      </c>
      <c r="L38" s="89"/>
      <c r="M38" s="89"/>
      <c r="N38" s="89">
        <f>D38*J38</f>
        <v>0</v>
      </c>
      <c r="O38" s="89">
        <f t="shared" si="2"/>
        <v>0</v>
      </c>
      <c r="P38" s="92">
        <f>'Rider Rates'!E53</f>
        <v>45839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1" zoomScale="80" zoomScaleNormal="80" workbookViewId="0">
      <selection activeCell="D36" sqref="D36"/>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172</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6">
        <f ca="1">TODAY()</f>
        <v>45827</v>
      </c>
      <c r="B5" s="55"/>
      <c r="C5" s="55"/>
      <c r="D5" s="55"/>
      <c r="E5" s="55"/>
      <c r="F5" s="55"/>
      <c r="G5" s="55"/>
      <c r="H5" s="55"/>
      <c r="I5" s="55"/>
      <c r="J5" s="55"/>
      <c r="K5" s="55"/>
      <c r="L5" s="55"/>
      <c r="M5" s="55"/>
      <c r="N5" s="55"/>
      <c r="O5" s="55"/>
      <c r="P5" s="55"/>
    </row>
    <row r="6" spans="1:30" x14ac:dyDescent="0.2">
      <c r="A6" s="449" t="s">
        <v>173</v>
      </c>
      <c r="B6" s="449"/>
      <c r="C6" s="449"/>
      <c r="D6" s="449"/>
      <c r="E6" s="449"/>
      <c r="F6" s="449"/>
      <c r="G6" s="449"/>
      <c r="H6" s="449"/>
      <c r="I6" s="449"/>
      <c r="J6" s="449"/>
      <c r="K6" s="449"/>
      <c r="L6" s="449"/>
      <c r="M6" s="449"/>
      <c r="N6" s="449"/>
      <c r="O6" s="449"/>
      <c r="P6" s="449"/>
      <c r="Q6" s="449"/>
    </row>
    <row r="7" spans="1:30" x14ac:dyDescent="0.2">
      <c r="A7" s="434" t="s">
        <v>2</v>
      </c>
      <c r="B7" s="434"/>
      <c r="C7" s="434"/>
      <c r="D7" s="434"/>
      <c r="E7" s="434"/>
      <c r="F7" s="434"/>
      <c r="G7" s="434"/>
      <c r="H7" s="434"/>
      <c r="I7" s="434"/>
      <c r="J7" s="434"/>
      <c r="K7" s="434"/>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42" t="s">
        <v>71</v>
      </c>
      <c r="H17" s="443"/>
      <c r="I17" s="443"/>
      <c r="J17" s="444"/>
      <c r="K17" s="163"/>
      <c r="L17" s="445" t="s">
        <v>72</v>
      </c>
      <c r="M17" s="445"/>
      <c r="N17" s="445"/>
      <c r="O17" s="445"/>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7.6880000000000004E-2</v>
      </c>
      <c r="H31" s="100"/>
      <c r="I31" s="100"/>
      <c r="J31" s="115">
        <f>SUM(G31:H31)</f>
        <v>7.6880000000000004E-2</v>
      </c>
      <c r="K31" s="94" t="s">
        <v>85</v>
      </c>
      <c r="L31" s="89">
        <f>ROUND(D31*G31,2)</f>
        <v>0</v>
      </c>
      <c r="M31" s="89"/>
      <c r="N31" s="89"/>
      <c r="O31" s="89">
        <f t="shared" si="1"/>
        <v>0</v>
      </c>
      <c r="P31" s="92">
        <f>'Rider Rates'!$D$21</f>
        <v>45809</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5.64179E-2</v>
      </c>
      <c r="H32" s="100"/>
      <c r="I32" s="100"/>
      <c r="J32" s="115">
        <f>SUM(G32:H32)</f>
        <v>5.64179E-2</v>
      </c>
      <c r="K32" s="94" t="s">
        <v>85</v>
      </c>
      <c r="L32" s="89">
        <f>ROUND(D32*G32,2)</f>
        <v>0</v>
      </c>
      <c r="M32" s="89"/>
      <c r="N32" s="89"/>
      <c r="O32" s="89">
        <f t="shared" si="1"/>
        <v>0</v>
      </c>
      <c r="P32" s="92">
        <f>'Rider Rates'!$D$40</f>
        <v>45809</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1.928E-4</v>
      </c>
      <c r="H33" s="100"/>
      <c r="I33" s="100"/>
      <c r="J33" s="115">
        <f>SUM(G33:H33)</f>
        <v>1.928E-4</v>
      </c>
      <c r="K33" s="94" t="s">
        <v>85</v>
      </c>
      <c r="L33" s="89">
        <f>ROUND(D33*G33,2)</f>
        <v>0</v>
      </c>
      <c r="M33" s="89"/>
      <c r="N33" s="89"/>
      <c r="O33" s="89">
        <f t="shared" si="1"/>
        <v>0</v>
      </c>
      <c r="P33" s="92">
        <f>'Rider Rates'!$D$41</f>
        <v>45809</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1.4672000000000001E-3</v>
      </c>
      <c r="H34" s="100"/>
      <c r="I34" s="100"/>
      <c r="J34" s="115">
        <f>SUM(G34:H34)</f>
        <v>1.4672000000000001E-3</v>
      </c>
      <c r="K34" s="94" t="s">
        <v>85</v>
      </c>
      <c r="L34" s="89">
        <f>ROUND(D34*G34,2)</f>
        <v>0</v>
      </c>
      <c r="M34" s="89"/>
      <c r="N34" s="89"/>
      <c r="O34" s="89">
        <f t="shared" si="1"/>
        <v>0</v>
      </c>
      <c r="P34" s="92">
        <f>'Rider Rates'!$D$49</f>
        <v>45838</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1.64E-3</v>
      </c>
      <c r="J35" s="100">
        <f>SUM(G35:I35)</f>
        <v>1.64E-3</v>
      </c>
      <c r="K35" s="94" t="s">
        <v>85</v>
      </c>
      <c r="L35" s="89"/>
      <c r="M35" s="89"/>
      <c r="N35" s="89">
        <f>D35*J35</f>
        <v>0</v>
      </c>
      <c r="O35" s="89">
        <f t="shared" si="1"/>
        <v>0</v>
      </c>
      <c r="P35" s="92">
        <f>'Rider Rates'!E53</f>
        <v>45839</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1"/>
        <v>0</v>
      </c>
      <c r="P36" s="92">
        <f>'Rider Rates'!$D$58</f>
        <v>45747</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1.9512100000000001E-2</v>
      </c>
      <c r="J39" s="119">
        <f t="shared" si="0"/>
        <v>1.9512100000000001E-2</v>
      </c>
      <c r="K39" s="94"/>
      <c r="L39" s="89"/>
      <c r="M39" s="89"/>
      <c r="N39" s="89">
        <f>ROUND(D39*I39,2)</f>
        <v>0.18</v>
      </c>
      <c r="O39" s="89">
        <f>SUM(L39:N39)</f>
        <v>0.18</v>
      </c>
      <c r="P39" s="92">
        <f>'Rider Rates'!$D$87</f>
        <v>45747</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SUM(L41:N41)</f>
        <v>19.89</v>
      </c>
      <c r="P41" s="92">
        <f>'Rider Rates'!$D$93</f>
        <v>45838</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0.23374229999999999</v>
      </c>
      <c r="J44" s="119">
        <f t="shared" si="0"/>
        <v>0.23374229999999999</v>
      </c>
      <c r="K44" s="94"/>
      <c r="L44" s="89"/>
      <c r="M44" s="89"/>
      <c r="N44" s="89">
        <f>ROUND(D44*I44,2)</f>
        <v>2.2000000000000002</v>
      </c>
      <c r="O44" s="89">
        <f t="shared" ref="O44:O49" si="2">SUM(L44:N44)</f>
        <v>2.2000000000000002</v>
      </c>
      <c r="P44" s="92">
        <f>'Rider Rates'!$D$107</f>
        <v>45838</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2.9050000000000001E-4</v>
      </c>
      <c r="J48" s="195">
        <f>SUM(G48:I48)</f>
        <v>2.9050000000000001E-4</v>
      </c>
      <c r="K48" s="94" t="s">
        <v>85</v>
      </c>
      <c r="L48" s="196"/>
      <c r="M48" s="196"/>
      <c r="N48" s="196">
        <f>IF(D48*J48&gt;'Rider Rates'!$C$127,'Rider Rates'!$C$127,D48*J48)</f>
        <v>0</v>
      </c>
      <c r="O48" s="196">
        <f t="shared" si="2"/>
        <v>0</v>
      </c>
      <c r="P48" s="129">
        <f>'Rider Rates'!$E$127</f>
        <v>45658</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45658</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27.74</v>
      </c>
      <c r="O53" s="105">
        <f>SUM(O25:O52)</f>
        <v>27.74</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37.14</v>
      </c>
      <c r="O55" s="140">
        <f>O21+O53</f>
        <v>37.14</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37.14</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37.14</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topLeftCell="A20"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163</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row>
    <row r="6" spans="1:30" x14ac:dyDescent="0.2">
      <c r="A6" s="56">
        <f ca="1">TODAY()</f>
        <v>45827</v>
      </c>
      <c r="B6" s="76" t="s">
        <v>168</v>
      </c>
      <c r="C6" s="56"/>
      <c r="D6" s="56"/>
      <c r="E6" s="56"/>
      <c r="F6" s="56"/>
      <c r="G6" s="56"/>
      <c r="H6" s="56"/>
      <c r="I6" s="56"/>
    </row>
    <row r="7" spans="1:30" ht="26.25" x14ac:dyDescent="0.4">
      <c r="A7" s="448"/>
      <c r="B7" s="448"/>
      <c r="C7" s="448"/>
      <c r="D7" s="448"/>
      <c r="E7" s="448"/>
      <c r="F7" s="448"/>
      <c r="G7" s="448"/>
      <c r="H7" s="448"/>
      <c r="I7" s="448"/>
      <c r="J7" s="448"/>
      <c r="K7" s="448"/>
      <c r="L7" s="448"/>
      <c r="M7" s="448"/>
      <c r="N7" s="448"/>
      <c r="O7" s="448"/>
      <c r="P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2" t="s">
        <v>71</v>
      </c>
      <c r="H19" s="443"/>
      <c r="I19" s="443"/>
      <c r="J19" s="444"/>
      <c r="K19" s="163"/>
      <c r="L19" s="445" t="s">
        <v>72</v>
      </c>
      <c r="M19" s="445"/>
      <c r="N19" s="445"/>
      <c r="O19" s="44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1.64E-3</v>
      </c>
      <c r="J38" s="100">
        <f>SUM(G38:I38)</f>
        <v>1.64E-3</v>
      </c>
      <c r="K38" s="94" t="s">
        <v>85</v>
      </c>
      <c r="L38" s="89"/>
      <c r="M38" s="89"/>
      <c r="N38" s="89">
        <f>D38*J38</f>
        <v>0</v>
      </c>
      <c r="O38" s="89">
        <f t="shared" si="2"/>
        <v>0</v>
      </c>
      <c r="P38" s="92">
        <f>'Rider Rates'!E53</f>
        <v>45839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179</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180</v>
      </c>
      <c r="C6" s="56"/>
      <c r="D6" s="56"/>
      <c r="E6" s="56"/>
      <c r="F6" s="56"/>
      <c r="G6" s="56"/>
      <c r="H6" s="56"/>
      <c r="I6" s="56"/>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50" t="s">
        <v>2</v>
      </c>
      <c r="E18" s="450"/>
      <c r="F18" s="450"/>
      <c r="G18" s="450"/>
      <c r="H18" s="450"/>
      <c r="K18" s="158"/>
      <c r="L18" s="158"/>
      <c r="M18" s="158"/>
      <c r="N18" s="158"/>
      <c r="O18" s="188"/>
    </row>
    <row r="19" spans="1:30" x14ac:dyDescent="0.2">
      <c r="A19" s="158" t="s">
        <v>2</v>
      </c>
      <c r="B19" s="158"/>
      <c r="C19" s="210" t="s">
        <v>2</v>
      </c>
      <c r="D19" s="450" t="s">
        <v>2</v>
      </c>
      <c r="E19" s="450"/>
      <c r="F19" s="450"/>
      <c r="G19" s="450"/>
      <c r="H19" s="450"/>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42" t="s">
        <v>71</v>
      </c>
      <c r="H21" s="443"/>
      <c r="I21" s="443"/>
      <c r="J21" s="444"/>
      <c r="K21" s="163"/>
      <c r="L21" s="445" t="s">
        <v>72</v>
      </c>
      <c r="M21" s="445"/>
      <c r="N21" s="445"/>
      <c r="O21" s="445"/>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7.6880000000000004E-2</v>
      </c>
      <c r="H35" s="100"/>
      <c r="I35" s="100"/>
      <c r="J35" s="115">
        <f>SUM(G35:H35)</f>
        <v>7.6880000000000004E-2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Rates'!B37</f>
        <v>1.8180000000000002E-2</v>
      </c>
      <c r="H36" s="100"/>
      <c r="I36" s="100"/>
      <c r="J36" s="115">
        <f>SUM(G36:H36)</f>
        <v>1.8180000000000002E-2</v>
      </c>
      <c r="K36" s="94" t="s">
        <v>85</v>
      </c>
      <c r="L36" s="89">
        <f>ROUND(D36*G36,2)</f>
        <v>0</v>
      </c>
      <c r="M36" s="89"/>
      <c r="N36" s="89"/>
      <c r="O36" s="89">
        <f t="shared" si="0"/>
        <v>0</v>
      </c>
      <c r="P36" s="92">
        <f>'Rider Rates'!$D$37</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1.64E-3</v>
      </c>
      <c r="J38" s="100">
        <f>SUM(G38:I38)</f>
        <v>1.64E-3</v>
      </c>
      <c r="K38" s="94" t="s">
        <v>85</v>
      </c>
      <c r="L38" s="89"/>
      <c r="M38" s="89"/>
      <c r="N38" s="189">
        <f>D38*J38</f>
        <v>0</v>
      </c>
      <c r="O38" s="89">
        <f t="shared" si="0"/>
        <v>0</v>
      </c>
      <c r="P38" s="92">
        <f>'Rider Rates'!E53</f>
        <v>45839</v>
      </c>
    </row>
    <row r="39" spans="1:221" x14ac:dyDescent="0.2">
      <c r="A39" s="76" t="s">
        <v>97</v>
      </c>
      <c r="B39" s="72"/>
      <c r="C39" s="72"/>
      <c r="D39" s="4">
        <f>IF($C$16&lt;0,0,$C$16)</f>
        <v>0</v>
      </c>
      <c r="E39" s="97" t="s">
        <v>19</v>
      </c>
      <c r="F39" s="84" t="s">
        <v>80</v>
      </c>
      <c r="G39" s="100"/>
      <c r="H39" s="100">
        <f>'Rider Rates'!G57</f>
        <v>1.9706999999999999E-2</v>
      </c>
      <c r="I39" s="100"/>
      <c r="J39" s="100">
        <f>SUM(G39:I39)</f>
        <v>1.9706999999999999E-2</v>
      </c>
      <c r="K39" s="94" t="s">
        <v>85</v>
      </c>
      <c r="L39" s="89"/>
      <c r="M39" s="89">
        <f>ROUND(D39*H39,2)</f>
        <v>0</v>
      </c>
      <c r="N39" s="116"/>
      <c r="O39" s="89">
        <f t="shared" si="0"/>
        <v>0</v>
      </c>
      <c r="P39" s="92">
        <f>'Rider Rates'!H57</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1.9512100000000001E-2</v>
      </c>
      <c r="J41" s="119">
        <f>SUM(H41:I41)</f>
        <v>1.9512100000000001E-2</v>
      </c>
      <c r="K41" s="94"/>
      <c r="L41" s="89"/>
      <c r="M41" s="89"/>
      <c r="N41" s="89">
        <f>ROUND(N$25*I41,2)</f>
        <v>0.18</v>
      </c>
      <c r="O41" s="128">
        <f t="shared" si="0"/>
        <v>0.18</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0.23374229999999999</v>
      </c>
      <c r="J46" s="119">
        <f>SUM(H46:I46)</f>
        <v>0.23374229999999999</v>
      </c>
      <c r="K46" s="94"/>
      <c r="L46" s="89"/>
      <c r="M46" s="89"/>
      <c r="N46" s="89">
        <f>ROUND(N$25*I46,2)</f>
        <v>2.2000000000000002</v>
      </c>
      <c r="O46" s="89">
        <f t="shared" si="0"/>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27.74</v>
      </c>
      <c r="O55" s="105">
        <f>SUM(O29:O54)</f>
        <v>27.74</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37.14</v>
      </c>
      <c r="O57" s="219">
        <f>O25+O55</f>
        <v>37.14</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37.14</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37.14</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29"/>
    </row>
    <row r="74" spans="1:16" x14ac:dyDescent="0.2">
      <c r="A74" s="429"/>
    </row>
    <row r="75" spans="1:16" x14ac:dyDescent="0.2">
      <c r="A75" s="429"/>
    </row>
    <row r="76" spans="1:16" x14ac:dyDescent="0.2">
      <c r="A76" s="429"/>
    </row>
    <row r="77" spans="1:16" x14ac:dyDescent="0.2">
      <c r="A77" s="429"/>
    </row>
    <row r="78" spans="1:16" x14ac:dyDescent="0.2">
      <c r="A78" s="42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sheetData>
  <sheetProtection algorithmName="SHA-512" hashValue="0DvKrui2UyZy/atFxMg9R/YBv/ex4P2P8HR2Sl7d/WzHD6K9DDj8Pbs2yYCQBuIkVujnjWpjZ5/gkOayb8W22g==" saltValue="a4SxYSPEvs6dIud9eSBUXQ=="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193</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194</v>
      </c>
      <c r="C6" s="229"/>
      <c r="D6" s="229"/>
      <c r="E6" s="229"/>
      <c r="F6" s="229"/>
      <c r="G6" s="229"/>
      <c r="H6" s="229"/>
      <c r="I6" s="229"/>
      <c r="J6" s="229"/>
      <c r="K6" s="229"/>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50" t="s">
        <v>2</v>
      </c>
      <c r="E18" s="450"/>
      <c r="F18" s="450"/>
      <c r="G18" s="450"/>
      <c r="H18" s="450"/>
      <c r="K18" s="158"/>
      <c r="L18" s="158"/>
      <c r="M18" s="158"/>
      <c r="N18" s="158"/>
      <c r="O18" s="188"/>
    </row>
    <row r="19" spans="1:30" x14ac:dyDescent="0.2">
      <c r="A19" s="158" t="s">
        <v>2</v>
      </c>
      <c r="B19" s="158"/>
      <c r="C19" s="210" t="s">
        <v>2</v>
      </c>
      <c r="D19" s="450" t="s">
        <v>2</v>
      </c>
      <c r="E19" s="450"/>
      <c r="F19" s="450"/>
      <c r="G19" s="450"/>
      <c r="H19" s="450"/>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42" t="s">
        <v>71</v>
      </c>
      <c r="H21" s="443"/>
      <c r="I21" s="443"/>
      <c r="J21" s="444"/>
      <c r="K21" s="163"/>
      <c r="L21" s="445" t="s">
        <v>72</v>
      </c>
      <c r="M21" s="445"/>
      <c r="N21" s="445"/>
      <c r="O21" s="445"/>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7.4289999999999995E-2</v>
      </c>
      <c r="H35" s="100"/>
      <c r="I35" s="100"/>
      <c r="J35" s="115">
        <f>SUM(G35:H35)</f>
        <v>7.4289999999999995E-2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Rates'!$B$42</f>
        <v>1.3849999999999999E-2</v>
      </c>
      <c r="H36" s="100"/>
      <c r="I36" s="100"/>
      <c r="J36" s="115">
        <f>SUM(G36:H36)</f>
        <v>1.3849999999999999E-2</v>
      </c>
      <c r="K36" s="94" t="s">
        <v>85</v>
      </c>
      <c r="L36" s="89">
        <f>ROUND(D36*G36,2)</f>
        <v>0</v>
      </c>
      <c r="M36" s="89"/>
      <c r="N36" s="89"/>
      <c r="O36" s="89">
        <f t="shared" si="0"/>
        <v>0</v>
      </c>
      <c r="P36" s="92">
        <f>'Rider Rates'!$D$42</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1.64E-3</v>
      </c>
      <c r="J38" s="100">
        <f>SUM(G38:I38)</f>
        <v>1.64E-3</v>
      </c>
      <c r="K38" s="94" t="s">
        <v>85</v>
      </c>
      <c r="L38" s="89"/>
      <c r="M38" s="89"/>
      <c r="N38" s="189">
        <f>D38*J38</f>
        <v>0</v>
      </c>
      <c r="O38" s="89">
        <f t="shared" si="0"/>
        <v>0</v>
      </c>
      <c r="P38" s="92">
        <f>'Rider Rates'!E53</f>
        <v>45839</v>
      </c>
    </row>
    <row r="39" spans="1:221" x14ac:dyDescent="0.2">
      <c r="A39" s="76" t="s">
        <v>97</v>
      </c>
      <c r="B39" s="72"/>
      <c r="C39" s="72"/>
      <c r="D39" s="4">
        <f>IF($C$16&lt;0,0,$C$16)</f>
        <v>0</v>
      </c>
      <c r="E39" s="97" t="s">
        <v>19</v>
      </c>
      <c r="F39" s="84" t="s">
        <v>80</v>
      </c>
      <c r="G39" s="100"/>
      <c r="H39" s="100">
        <f>'Rider Rates'!G58</f>
        <v>2.7207599999999998E-2</v>
      </c>
      <c r="I39" s="100"/>
      <c r="J39" s="100">
        <f>SUM(G39:I39)</f>
        <v>2.7207599999999998E-2</v>
      </c>
      <c r="K39" s="94" t="s">
        <v>85</v>
      </c>
      <c r="L39" s="89"/>
      <c r="M39" s="89">
        <f>ROUND(D39*H39,2)</f>
        <v>0</v>
      </c>
      <c r="N39" s="116"/>
      <c r="O39" s="89">
        <f t="shared" si="0"/>
        <v>0</v>
      </c>
      <c r="P39" s="92">
        <f>'Rider Rates'!H58</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1.9512100000000001E-2</v>
      </c>
      <c r="J41" s="119">
        <f>SUM(H41:I41)</f>
        <v>1.9512100000000001E-2</v>
      </c>
      <c r="K41" s="94"/>
      <c r="L41" s="89"/>
      <c r="M41" s="89"/>
      <c r="N41" s="89">
        <f>ROUND(N$25*I41,2)</f>
        <v>2.7</v>
      </c>
      <c r="O41" s="128">
        <f t="shared" si="0"/>
        <v>2.7</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0.23374229999999999</v>
      </c>
      <c r="J46" s="119">
        <f>SUM(H46:I46)</f>
        <v>0.23374229999999999</v>
      </c>
      <c r="K46" s="94"/>
      <c r="L46" s="89"/>
      <c r="M46" s="89"/>
      <c r="N46" s="89">
        <f>ROUND(N$25*I46,2)</f>
        <v>32.369999999999997</v>
      </c>
      <c r="O46" s="89">
        <f t="shared" si="0"/>
        <v>32.369999999999997</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69.08</v>
      </c>
      <c r="O55" s="105">
        <f>SUM(O29:O54)</f>
        <v>69.08</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207.57999999999998</v>
      </c>
      <c r="O57" s="219">
        <f>O25+O55</f>
        <v>207.57999999999998</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207.57999999999998</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207.57999999999998</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29"/>
    </row>
    <row r="74" spans="1:16" x14ac:dyDescent="0.2">
      <c r="A74" s="429"/>
    </row>
    <row r="75" spans="1:16" x14ac:dyDescent="0.2">
      <c r="A75" s="429"/>
    </row>
    <row r="76" spans="1:16" x14ac:dyDescent="0.2">
      <c r="A76" s="429"/>
    </row>
    <row r="77" spans="1:16" x14ac:dyDescent="0.2">
      <c r="A77" s="429"/>
    </row>
    <row r="78" spans="1:16" x14ac:dyDescent="0.2">
      <c r="A78" s="42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sheetData>
  <sheetProtection algorithmName="SHA-512" hashValue="jnTnwPtwFSAZbai9xN3fretAmzyfVHkLvP2SuDdVERz/Cvh399P36CRFaPeowf7MXfQFd4JFOT2KPBUvdrATOA==" saltValue="ykbyryQf3u/jhf3iNSq12g=="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195</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196</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7.6880000000000004E-2</v>
      </c>
      <c r="H34" s="276"/>
      <c r="I34" s="276"/>
      <c r="J34" s="281">
        <f>SUM(G34:H34)</f>
        <v>7.6880000000000004E-2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Rates'!$B$44</f>
        <v>2.10674E-2</v>
      </c>
      <c r="H35" s="276"/>
      <c r="I35" s="276"/>
      <c r="J35" s="281">
        <f>SUM(G35:H35)</f>
        <v>2.10674E-2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Rates'!$C$44</f>
        <v>9.0900000000000009E-3</v>
      </c>
      <c r="H36" s="276"/>
      <c r="I36" s="276"/>
      <c r="J36" s="281">
        <f>SUM(G36:H36)</f>
        <v>9.0900000000000009E-3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0.23374229999999999</v>
      </c>
      <c r="J46" s="285">
        <f t="shared" si="0"/>
        <v>0.23374229999999999</v>
      </c>
      <c r="K46" s="263"/>
      <c r="L46" s="91"/>
      <c r="M46" s="91"/>
      <c r="N46" s="91">
        <f>ROUND(D46*I46,2)</f>
        <v>2.2000000000000002</v>
      </c>
      <c r="O46" s="91">
        <f t="shared" si="2"/>
        <v>2.2000000000000002</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27.74</v>
      </c>
      <c r="O55" s="298">
        <f>SUM(O27:O54)</f>
        <v>27.74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37.14</v>
      </c>
      <c r="O57" s="303">
        <f>O23+O55</f>
        <v>37.14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37.14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37.14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197</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198</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7.4289999999999995E-2</v>
      </c>
      <c r="H34" s="276"/>
      <c r="I34" s="276"/>
      <c r="J34" s="281">
        <f>SUM(G34:H34)</f>
        <v>7.4289999999999995E-2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Rates'!B45</f>
        <v>1.6396899999999999E-2</v>
      </c>
      <c r="H35" s="276"/>
      <c r="I35" s="276"/>
      <c r="J35" s="281">
        <f>SUM(G35:H35)</f>
        <v>1.6396899999999999E-2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Rates'!C45</f>
        <v>6.9249999999999997E-3</v>
      </c>
      <c r="H36" s="276"/>
      <c r="I36" s="276"/>
      <c r="J36" s="281">
        <f>SUM(G36:H36)</f>
        <v>6.9249999999999997E-3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0.23374229999999999</v>
      </c>
      <c r="J46" s="285">
        <f t="shared" si="0"/>
        <v>0.23374229999999999</v>
      </c>
      <c r="K46" s="263"/>
      <c r="L46" s="91"/>
      <c r="M46" s="91"/>
      <c r="N46" s="91">
        <f>ROUND(D46*I46,2)</f>
        <v>32.369999999999997</v>
      </c>
      <c r="O46" s="91">
        <f t="shared" si="2"/>
        <v>32.369999999999997</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69.08</v>
      </c>
      <c r="O55" s="298">
        <f>SUM(O27:O54)</f>
        <v>69.08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207.57999999999998</v>
      </c>
      <c r="O57" s="303">
        <f>O23+O55</f>
        <v>207.57999999999998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207.57999999999998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207.57999999999998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199</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200</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7.2950000000000001E-2</v>
      </c>
      <c r="H34" s="276"/>
      <c r="I34" s="276"/>
      <c r="J34" s="281">
        <f>SUM(G34:H34)</f>
        <v>7.2950000000000001E-2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Rates'!B46</f>
        <v>1.9659699999999999E-2</v>
      </c>
      <c r="H35" s="276"/>
      <c r="I35" s="276"/>
      <c r="J35" s="281">
        <f>SUM(G35:H35)</f>
        <v>1.9659699999999999E-2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Rates'!C46</f>
        <v>8.1499999999999993E-3</v>
      </c>
      <c r="H36" s="276"/>
      <c r="I36" s="276"/>
      <c r="J36" s="281">
        <f>SUM(G36:H36)</f>
        <v>8.1499999999999993E-3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0.23374229999999999</v>
      </c>
      <c r="J46" s="285">
        <f t="shared" si="0"/>
        <v>0.23374229999999999</v>
      </c>
      <c r="K46" s="263"/>
      <c r="L46" s="91"/>
      <c r="M46" s="91"/>
      <c r="N46" s="91">
        <f>ROUND(D46*I46,2)</f>
        <v>192.84</v>
      </c>
      <c r="O46" s="91">
        <f t="shared" si="2"/>
        <v>192.84</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288.93</v>
      </c>
      <c r="O55" s="298">
        <f>SUM(O27:O54)</f>
        <v>288.93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1113.93</v>
      </c>
      <c r="O57" s="303">
        <f>O23+O55</f>
        <v>1113.93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1113.93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1113.93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activeCell="D45" sqref="D45"/>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61" t="s">
        <v>50</v>
      </c>
      <c r="B1" s="461"/>
      <c r="C1" s="461"/>
      <c r="D1" s="461"/>
      <c r="E1" s="461"/>
      <c r="F1" s="461"/>
      <c r="G1" s="461"/>
      <c r="H1" s="461"/>
      <c r="I1" s="461"/>
      <c r="J1" s="461"/>
      <c r="K1" s="461"/>
      <c r="L1" s="461"/>
      <c r="M1" s="461"/>
      <c r="N1" s="461"/>
      <c r="O1" s="461"/>
      <c r="P1" s="461"/>
    </row>
    <row r="2" spans="1:256" ht="20.25" x14ac:dyDescent="0.3">
      <c r="A2" s="460" t="s">
        <v>138</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row>
    <row r="3" spans="1:256" ht="18" x14ac:dyDescent="0.25">
      <c r="A3" s="462" t="s">
        <v>201</v>
      </c>
      <c r="B3" s="462"/>
      <c r="C3" s="462"/>
      <c r="D3" s="462"/>
      <c r="E3" s="462"/>
      <c r="F3" s="462"/>
      <c r="G3" s="462"/>
      <c r="H3" s="462"/>
      <c r="I3" s="462"/>
      <c r="J3" s="462"/>
      <c r="K3" s="462"/>
      <c r="L3" s="462"/>
      <c r="M3" s="462"/>
      <c r="N3" s="462"/>
      <c r="O3" s="462"/>
      <c r="P3" s="462"/>
    </row>
    <row r="4" spans="1:256" ht="15.75" x14ac:dyDescent="0.25">
      <c r="A4" s="464" t="s">
        <v>11</v>
      </c>
      <c r="B4" s="464"/>
      <c r="C4" s="464"/>
      <c r="D4" s="464"/>
      <c r="E4" s="464"/>
      <c r="F4" s="464"/>
      <c r="G4" s="464"/>
      <c r="H4" s="464"/>
      <c r="I4" s="464"/>
      <c r="J4" s="464"/>
      <c r="K4" s="464"/>
      <c r="L4" s="464"/>
      <c r="M4" s="464"/>
      <c r="N4" s="464"/>
      <c r="O4" s="464"/>
      <c r="P4" s="464"/>
    </row>
    <row r="5" spans="1:256" ht="15" x14ac:dyDescent="0.2">
      <c r="A5" s="311"/>
      <c r="B5" s="311"/>
      <c r="C5" s="311"/>
      <c r="D5" s="311"/>
      <c r="E5" s="311"/>
      <c r="F5" s="311"/>
      <c r="G5" s="311"/>
      <c r="H5" s="311"/>
      <c r="I5" s="311"/>
      <c r="J5" s="311"/>
      <c r="K5" s="311"/>
    </row>
    <row r="6" spans="1:256" x14ac:dyDescent="0.2">
      <c r="A6" s="312">
        <f ca="1">TODAY()</f>
        <v>45827</v>
      </c>
      <c r="B6" s="313" t="s">
        <v>202</v>
      </c>
      <c r="C6" s="312"/>
      <c r="D6" s="312"/>
      <c r="E6" s="312"/>
      <c r="F6" s="312"/>
      <c r="G6" s="312"/>
      <c r="H6" s="312"/>
      <c r="I6" s="312"/>
    </row>
    <row r="7" spans="1:256" ht="26.25" x14ac:dyDescent="0.4">
      <c r="A7" s="465"/>
      <c r="B7" s="465"/>
      <c r="C7" s="465"/>
      <c r="D7" s="465"/>
      <c r="E7" s="465"/>
      <c r="F7" s="465"/>
      <c r="G7" s="465"/>
      <c r="H7" s="465"/>
      <c r="I7" s="465"/>
      <c r="J7" s="465"/>
      <c r="K7" s="465"/>
      <c r="L7" s="465"/>
      <c r="M7" s="465"/>
      <c r="N7" s="465"/>
      <c r="O7" s="465"/>
      <c r="P7" s="465"/>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7</v>
      </c>
      <c r="C10" s="63" t="str">
        <f>LOOKUP(B10,R10:AD10,R11:AD11)</f>
        <v>July</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66"/>
      <c r="B11" s="466"/>
      <c r="C11" s="466"/>
      <c r="D11" s="466"/>
      <c r="E11" s="466"/>
      <c r="F11" s="466"/>
      <c r="G11" s="466"/>
      <c r="H11" s="466"/>
      <c r="I11" s="466"/>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67" t="s">
        <v>2</v>
      </c>
      <c r="E21" s="467"/>
      <c r="F21" s="467"/>
      <c r="G21" s="467"/>
      <c r="H21" s="467"/>
      <c r="K21" s="322"/>
      <c r="L21" s="322"/>
      <c r="M21" s="322"/>
      <c r="N21" s="322"/>
      <c r="O21" s="188"/>
    </row>
    <row r="22" spans="1:30" x14ac:dyDescent="0.2">
      <c r="A22" s="322" t="s">
        <v>2</v>
      </c>
      <c r="B22" s="322"/>
      <c r="C22" s="210" t="s">
        <v>2</v>
      </c>
      <c r="D22" s="467" t="s">
        <v>2</v>
      </c>
      <c r="E22" s="467"/>
      <c r="F22" s="467"/>
      <c r="G22" s="467"/>
      <c r="H22" s="467"/>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68" t="s">
        <v>71</v>
      </c>
      <c r="H24" s="469"/>
      <c r="I24" s="469"/>
      <c r="J24" s="470"/>
      <c r="K24" s="320"/>
      <c r="L24" s="471" t="s">
        <v>72</v>
      </c>
      <c r="M24" s="471"/>
      <c r="N24" s="471"/>
      <c r="O24" s="471"/>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1.4672000000000001E-3</v>
      </c>
      <c r="H42" s="100"/>
      <c r="I42" s="100"/>
      <c r="J42" s="348">
        <f>SUM(G42:H42)</f>
        <v>1.4672000000000001E-3</v>
      </c>
      <c r="K42" s="335" t="s">
        <v>85</v>
      </c>
      <c r="L42" s="89">
        <f>ROUND(D42*G42,2)</f>
        <v>0</v>
      </c>
      <c r="M42" s="89"/>
      <c r="N42" s="89"/>
      <c r="O42" s="89">
        <f t="shared" si="0"/>
        <v>0</v>
      </c>
      <c r="P42" s="92">
        <f>'Rider Rates'!$D$49</f>
        <v>45838</v>
      </c>
    </row>
    <row r="43" spans="1:220" x14ac:dyDescent="0.2">
      <c r="A43" s="313" t="s">
        <v>96</v>
      </c>
      <c r="B43" s="313"/>
      <c r="C43" s="313"/>
      <c r="D43" s="4">
        <f>IF($C$16&lt;0,0,IF($C$16&gt;833000,833000,$C$16))</f>
        <v>0</v>
      </c>
      <c r="E43" s="333" t="s">
        <v>19</v>
      </c>
      <c r="F43" s="334" t="s">
        <v>80</v>
      </c>
      <c r="G43" s="100"/>
      <c r="H43" s="100"/>
      <c r="I43" s="100">
        <f>'Rider Rates'!D53</f>
        <v>1.64E-3</v>
      </c>
      <c r="J43" s="100">
        <f>SUM(G43:I43)</f>
        <v>1.64E-3</v>
      </c>
      <c r="K43" s="335" t="s">
        <v>85</v>
      </c>
      <c r="L43" s="89"/>
      <c r="M43" s="89"/>
      <c r="N43" s="189">
        <f>D43*J43</f>
        <v>0</v>
      </c>
      <c r="O43" s="89">
        <f t="shared" si="0"/>
        <v>0</v>
      </c>
      <c r="P43" s="92">
        <f>'Rider Rates'!E53</f>
        <v>45839</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ROUND(MAX(D14,('Customer Info'!B15-100)*0.6,('Customer Info'!B17-100)*0.6),1)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19.89</v>
      </c>
      <c r="J50" s="350">
        <f>SUM(G50:I50)</f>
        <v>19.89</v>
      </c>
      <c r="K50" s="335"/>
      <c r="L50" s="89"/>
      <c r="M50" s="89"/>
      <c r="N50" s="89">
        <f>I50</f>
        <v>19.89</v>
      </c>
      <c r="O50" s="89">
        <f t="shared" si="0"/>
        <v>19.89</v>
      </c>
      <c r="P50" s="92">
        <f>'Rider Rates'!$D$93</f>
        <v>45838</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0.23374229999999999</v>
      </c>
      <c r="J53" s="347">
        <f>SUM(H53:I53)</f>
        <v>0.23374229999999999</v>
      </c>
      <c r="K53" s="335"/>
      <c r="L53" s="89"/>
      <c r="M53" s="89"/>
      <c r="N53" s="89">
        <f>ROUND(N$30*I53,2)</f>
        <v>2.2000000000000002</v>
      </c>
      <c r="O53" s="89">
        <f t="shared" ref="O53:O60" si="1">SUM(L53:N53)</f>
        <v>2.2000000000000002</v>
      </c>
      <c r="P53" s="92">
        <f>'Rider Rates'!$D$107</f>
        <v>45838</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2.9050000000000001E-4</v>
      </c>
      <c r="J57" s="351">
        <f>SUM(G57:I57)</f>
        <v>2.9050000000000001E-4</v>
      </c>
      <c r="K57" s="335" t="s">
        <v>85</v>
      </c>
      <c r="L57" s="352"/>
      <c r="M57" s="352"/>
      <c r="N57" s="352">
        <f>IF(D57*J57&gt;'Rider Rates'!$C$127,'Rider Rates'!$C$127,D57*J57)</f>
        <v>0</v>
      </c>
      <c r="O57" s="352">
        <f t="shared" si="1"/>
        <v>0</v>
      </c>
      <c r="P57" s="129">
        <f>'Rider Rates'!$E$127</f>
        <v>45658</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45658</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27.74</v>
      </c>
      <c r="O62" s="361">
        <f>SUM(O34:O61)</f>
        <v>27.74</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37.14</v>
      </c>
      <c r="O64" s="219">
        <f>O30+O62</f>
        <v>37.14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37.14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37.14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63"/>
    </row>
    <row r="81" spans="1:1" x14ac:dyDescent="0.2">
      <c r="A81" s="463"/>
    </row>
    <row r="82" spans="1:1" x14ac:dyDescent="0.2">
      <c r="A82" s="463"/>
    </row>
    <row r="83" spans="1:1" x14ac:dyDescent="0.2">
      <c r="A83" s="463"/>
    </row>
    <row r="84" spans="1:1" x14ac:dyDescent="0.2">
      <c r="A84" s="463"/>
    </row>
    <row r="85" spans="1:1" x14ac:dyDescent="0.2">
      <c r="A85" s="463"/>
    </row>
    <row r="86" spans="1:1" x14ac:dyDescent="0.2">
      <c r="A86" s="463"/>
    </row>
    <row r="87" spans="1:1" x14ac:dyDescent="0.2">
      <c r="A87" s="463"/>
    </row>
    <row r="88" spans="1:1" x14ac:dyDescent="0.2">
      <c r="A88" s="463"/>
    </row>
    <row r="89" spans="1:1" x14ac:dyDescent="0.2">
      <c r="A89" s="463"/>
    </row>
    <row r="90" spans="1:1" x14ac:dyDescent="0.2">
      <c r="A90" s="463"/>
    </row>
    <row r="91" spans="1:1" x14ac:dyDescent="0.2">
      <c r="A91" s="463"/>
    </row>
    <row r="92" spans="1:1" x14ac:dyDescent="0.2">
      <c r="A92" s="463"/>
    </row>
    <row r="93" spans="1:1" x14ac:dyDescent="0.2">
      <c r="A93" s="463"/>
    </row>
    <row r="94" spans="1:1" x14ac:dyDescent="0.2">
      <c r="A94" s="463"/>
    </row>
  </sheetData>
  <sheetProtection algorithmName="SHA-512" hashValue="tL5kfgXCZuCAUnnauypXrOtfRkBYUw4QTjDPCpRz48ils3XTM5I0QtPr9Lt2pUmu16rGcu7xF5xuSVZjVzTQzw==" saltValue="mu03G5NoOa0KJ79EHTgwg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25" zoomScale="80" zoomScaleNormal="80" workbookViewId="0">
      <selection activeCell="D45" sqref="D45"/>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193</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194</v>
      </c>
      <c r="C6" s="229"/>
      <c r="D6" s="229"/>
      <c r="E6" s="229"/>
      <c r="F6" s="229"/>
      <c r="G6" s="229"/>
      <c r="H6" s="229"/>
      <c r="I6" s="229"/>
      <c r="J6" s="229"/>
      <c r="K6" s="229"/>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0" t="s">
        <v>2</v>
      </c>
      <c r="E21" s="450"/>
      <c r="F21" s="450"/>
      <c r="G21" s="450"/>
      <c r="H21" s="450"/>
      <c r="K21" s="158"/>
      <c r="L21" s="158"/>
      <c r="M21" s="158"/>
      <c r="N21" s="158"/>
      <c r="O21" s="188"/>
    </row>
    <row r="22" spans="1:30" x14ac:dyDescent="0.2">
      <c r="A22" s="158" t="s">
        <v>2</v>
      </c>
      <c r="B22" s="158"/>
      <c r="C22" s="210" t="s">
        <v>2</v>
      </c>
      <c r="D22" s="450" t="s">
        <v>2</v>
      </c>
      <c r="E22" s="450"/>
      <c r="F22" s="450"/>
      <c r="G22" s="450"/>
      <c r="H22" s="45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2" t="s">
        <v>71</v>
      </c>
      <c r="H24" s="443"/>
      <c r="I24" s="443"/>
      <c r="J24" s="444"/>
      <c r="K24" s="163"/>
      <c r="L24" s="445" t="s">
        <v>72</v>
      </c>
      <c r="M24" s="445"/>
      <c r="N24" s="445"/>
      <c r="O24" s="44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1.4672000000000001E-3</v>
      </c>
      <c r="H42" s="100"/>
      <c r="I42" s="100"/>
      <c r="J42" s="115">
        <f>SUM(G42:H42)</f>
        <v>1.4672000000000001E-3</v>
      </c>
      <c r="K42" s="94" t="s">
        <v>85</v>
      </c>
      <c r="L42" s="89">
        <f>ROUND(D42*G42,2)</f>
        <v>0</v>
      </c>
      <c r="M42" s="89"/>
      <c r="N42" s="89"/>
      <c r="O42" s="89">
        <f t="shared" si="0"/>
        <v>0</v>
      </c>
      <c r="P42" s="92">
        <f>'Rider Rates'!$D$49</f>
        <v>45838</v>
      </c>
    </row>
    <row r="43" spans="1:220" x14ac:dyDescent="0.2">
      <c r="A43" s="72" t="s">
        <v>96</v>
      </c>
      <c r="B43" s="72"/>
      <c r="C43" s="72"/>
      <c r="D43" s="4">
        <f>IF($C$16&lt;0,0,IF($C$16&gt;833000,833000,$C$16))</f>
        <v>0</v>
      </c>
      <c r="E43" s="97" t="s">
        <v>19</v>
      </c>
      <c r="F43" s="84" t="s">
        <v>80</v>
      </c>
      <c r="G43" s="100"/>
      <c r="H43" s="100"/>
      <c r="I43" s="100">
        <f>'Rider Rates'!D53</f>
        <v>1.64E-3</v>
      </c>
      <c r="J43" s="100">
        <f>SUM(G43:I43)</f>
        <v>1.64E-3</v>
      </c>
      <c r="K43" s="94" t="s">
        <v>85</v>
      </c>
      <c r="L43" s="89"/>
      <c r="M43" s="89"/>
      <c r="N43" s="189">
        <f>D43*J43</f>
        <v>0</v>
      </c>
      <c r="O43" s="89">
        <f t="shared" si="0"/>
        <v>0</v>
      </c>
      <c r="P43" s="92">
        <f>'Rider Rates'!E53</f>
        <v>45839</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ROUND(MAX(D14,('Customer Info'!B15-100)*0.6,('Customer Info'!B17-100)*0.6),1)</f>
        <v>0</v>
      </c>
      <c r="E45" s="152" t="s">
        <v>211</v>
      </c>
      <c r="F45" s="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19.89</v>
      </c>
      <c r="J50" s="121">
        <f>SUM(G50:I50)</f>
        <v>19.89</v>
      </c>
      <c r="K50" s="94"/>
      <c r="L50" s="89"/>
      <c r="M50" s="89"/>
      <c r="N50" s="89">
        <f>I50</f>
        <v>19.89</v>
      </c>
      <c r="O50" s="89">
        <f>SUM(L50:N50)</f>
        <v>19.89</v>
      </c>
      <c r="P50" s="92">
        <f>'Rider Rates'!$D$93</f>
        <v>45838</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0.23374229999999999</v>
      </c>
      <c r="J53" s="119">
        <f>SUM(H53:I53)</f>
        <v>0.23374229999999999</v>
      </c>
      <c r="K53" s="94"/>
      <c r="L53" s="89"/>
      <c r="M53" s="89"/>
      <c r="N53" s="89">
        <f>ROUND(N$30*I53,2)</f>
        <v>32.369999999999997</v>
      </c>
      <c r="O53" s="89">
        <f t="shared" si="0"/>
        <v>32.369999999999997</v>
      </c>
      <c r="P53" s="92">
        <f>'Rider Rates'!$D$107</f>
        <v>45838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2.9050000000000001E-4</v>
      </c>
      <c r="J57" s="195">
        <f>SUM(G57:I57)</f>
        <v>2.9050000000000001E-4</v>
      </c>
      <c r="K57" s="94" t="s">
        <v>85</v>
      </c>
      <c r="L57" s="196"/>
      <c r="M57" s="196"/>
      <c r="N57" s="196">
        <f>IF(D57*J57&gt;'Rider Rates'!$C$127,'Rider Rates'!$C$127,D57*J57)</f>
        <v>0</v>
      </c>
      <c r="O57" s="196">
        <f t="shared" si="1"/>
        <v>0</v>
      </c>
      <c r="P57" s="129">
        <f>'Rider Rates'!$E$127</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45658</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69.08</v>
      </c>
      <c r="O62" s="105">
        <f>SUM(O34:O61)</f>
        <v>69.08</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207.57999999999998</v>
      </c>
      <c r="O64" s="219">
        <f>O30+O62</f>
        <v>207.57999999999998</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207.57999999999998</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207.57999999999998</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row r="94" spans="1:1" x14ac:dyDescent="0.2">
      <c r="A94" s="429"/>
    </row>
  </sheetData>
  <sheetProtection algorithmName="SHA-512" hashValue="l7USluZbWNHsuPqGQ7axINnrKkznVLa0U7JghbN3x4kB8KvjXHR6fbVAM4J2ePYvPAotA1Lb1YHlsIgHdlqg/g==" saltValue="Xaq1aw8fEg45yUNmaVqy5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1" zoomScale="80" zoomScaleNormal="80" workbookViewId="0">
      <selection activeCell="D44" sqref="D44"/>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212</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213</v>
      </c>
      <c r="C6" s="229"/>
      <c r="D6" s="229"/>
      <c r="E6" s="229"/>
      <c r="F6" s="229"/>
      <c r="G6" s="229"/>
      <c r="H6" s="229"/>
      <c r="I6" s="229"/>
      <c r="J6" s="229"/>
      <c r="K6" s="229"/>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50" t="s">
        <v>2</v>
      </c>
      <c r="E20" s="450"/>
      <c r="F20" s="450"/>
      <c r="G20" s="450"/>
      <c r="H20" s="450"/>
      <c r="K20" s="158"/>
      <c r="L20" s="158"/>
      <c r="M20" s="158"/>
      <c r="N20" s="158"/>
      <c r="O20" s="188"/>
    </row>
    <row r="21" spans="1:32" x14ac:dyDescent="0.2">
      <c r="A21" s="158" t="s">
        <v>2</v>
      </c>
      <c r="B21" s="158"/>
      <c r="C21" s="210" t="s">
        <v>2</v>
      </c>
      <c r="D21" s="450" t="s">
        <v>2</v>
      </c>
      <c r="E21" s="450"/>
      <c r="F21" s="450"/>
      <c r="G21" s="450"/>
      <c r="H21" s="450"/>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42" t="s">
        <v>71</v>
      </c>
      <c r="H23" s="443"/>
      <c r="I23" s="443"/>
      <c r="J23" s="444"/>
      <c r="K23" s="163"/>
      <c r="L23" s="445" t="s">
        <v>72</v>
      </c>
      <c r="M23" s="445"/>
      <c r="N23" s="445"/>
      <c r="O23" s="445"/>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0"/>
        <v>0</v>
      </c>
      <c r="P41" s="92">
        <f>'Rider Rates'!$D$49</f>
        <v>45838</v>
      </c>
    </row>
    <row r="42" spans="1:220" x14ac:dyDescent="0.2">
      <c r="A42" s="72" t="s">
        <v>96</v>
      </c>
      <c r="B42" s="72"/>
      <c r="C42" s="72"/>
      <c r="D42" s="4">
        <f>IF($C$16&lt;0,0,IF($C$16&gt;833000,833000,$C$16))</f>
        <v>0</v>
      </c>
      <c r="E42" s="97" t="s">
        <v>19</v>
      </c>
      <c r="F42" s="84" t="s">
        <v>80</v>
      </c>
      <c r="G42" s="100"/>
      <c r="H42" s="100"/>
      <c r="I42" s="100">
        <f>'Rider Rates'!D53</f>
        <v>1.64E-3</v>
      </c>
      <c r="J42" s="100">
        <f>SUM(G42:I42)</f>
        <v>1.64E-3</v>
      </c>
      <c r="K42" s="94" t="s">
        <v>85</v>
      </c>
      <c r="L42" s="89"/>
      <c r="M42" s="89"/>
      <c r="N42" s="189">
        <f>D42*J42</f>
        <v>0</v>
      </c>
      <c r="O42" s="89">
        <f t="shared" si="0"/>
        <v>0</v>
      </c>
      <c r="P42" s="92">
        <f>'Rider Rates'!E53</f>
        <v>45839</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75">
        <f>ROUND(MAX(D14,('Customer Info'!B15-100)*0.6,('Customer Info'!B17-100)*0.6),1)</f>
        <v>0</v>
      </c>
      <c r="E44" s="152" t="s">
        <v>211</v>
      </c>
      <c r="F44" s="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19.89</v>
      </c>
      <c r="J49" s="121">
        <f>SUM(G49:I49)</f>
        <v>19.89</v>
      </c>
      <c r="K49" s="94"/>
      <c r="L49" s="89"/>
      <c r="M49" s="89"/>
      <c r="N49" s="89">
        <f>I49</f>
        <v>19.89</v>
      </c>
      <c r="O49" s="89">
        <f>SUM(L49:N49)</f>
        <v>19.89</v>
      </c>
      <c r="P49" s="92">
        <f>'Rider Rates'!$D$93</f>
        <v>45838</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0.23374229999999999</v>
      </c>
      <c r="J52" s="119">
        <f>SUM(H52:I52)</f>
        <v>0.23374229999999999</v>
      </c>
      <c r="K52" s="94"/>
      <c r="L52" s="89"/>
      <c r="M52" s="89"/>
      <c r="N52" s="89">
        <f>ROUND(N$29*I52,2)</f>
        <v>192.84</v>
      </c>
      <c r="O52" s="89">
        <f t="shared" si="0"/>
        <v>192.84</v>
      </c>
      <c r="P52" s="92">
        <f>'Rider Rates'!$D$107</f>
        <v>45838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2.9050000000000001E-4</v>
      </c>
      <c r="J56" s="195">
        <f>SUM(G56:I56)</f>
        <v>2.9050000000000001E-4</v>
      </c>
      <c r="K56" s="94" t="s">
        <v>85</v>
      </c>
      <c r="L56" s="196"/>
      <c r="M56" s="196"/>
      <c r="N56" s="196">
        <f>IF(D56*J56&gt;'Rider Rates'!$C$127,'Rider Rates'!$C$127,D56*J56)</f>
        <v>0</v>
      </c>
      <c r="O56" s="196">
        <f t="shared" si="1"/>
        <v>0</v>
      </c>
      <c r="P56" s="129">
        <f>'Rider Rates'!$E$127</f>
        <v>45658</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288.93</v>
      </c>
      <c r="O61" s="105">
        <f>SUM(O33:O60)</f>
        <v>288.93</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1113.93</v>
      </c>
      <c r="O63" s="219">
        <f>O29+O61</f>
        <v>1113.93</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1113.93</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1113.93</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sheetData>
  <sheetProtection algorithmName="SHA-512" hashValue="K0KOsbC63AXib8xns3T7gB8LGxDiZO5qIWNjl9XaTQ76+fky5C5iMRfVQ/LLD271it3vPNVpgmjBmDw0BEgQQA==" saltValue="sX39TssEj0x7Ia0JkRPnxA=="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13" zoomScale="80" zoomScaleNormal="80" workbookViewId="0">
      <selection activeCell="D40" sqref="D4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18" customHeight="1" x14ac:dyDescent="0.2">
      <c r="A2" s="431" t="s">
        <v>218</v>
      </c>
      <c r="B2" s="431"/>
      <c r="C2" s="431"/>
      <c r="D2" s="431"/>
      <c r="E2" s="431"/>
      <c r="F2" s="431"/>
      <c r="G2" s="431"/>
      <c r="H2" s="431"/>
      <c r="I2" s="431"/>
      <c r="J2" s="431"/>
      <c r="K2" s="431"/>
      <c r="L2" s="431"/>
      <c r="M2" s="431"/>
      <c r="N2" s="431"/>
      <c r="O2" s="431"/>
      <c r="P2" s="431"/>
    </row>
    <row r="3" spans="1:59" ht="18" x14ac:dyDescent="0.25">
      <c r="A3" s="431"/>
      <c r="B3" s="431"/>
      <c r="C3" s="431"/>
      <c r="D3" s="431"/>
      <c r="E3" s="431"/>
      <c r="F3" s="431"/>
      <c r="G3" s="431"/>
      <c r="H3" s="431"/>
      <c r="I3" s="431"/>
      <c r="J3" s="431"/>
      <c r="K3" s="431"/>
      <c r="L3" s="431"/>
      <c r="M3" s="431"/>
      <c r="N3" s="431"/>
      <c r="O3" s="431"/>
      <c r="P3" s="431"/>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219</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SUM(G37:I37)</f>
        <v>0</v>
      </c>
      <c r="K37" s="94" t="s">
        <v>85</v>
      </c>
      <c r="L37" s="89"/>
      <c r="M37" s="89"/>
      <c r="N37" s="89">
        <f t="shared" si="1"/>
        <v>0</v>
      </c>
      <c r="O37" s="89">
        <f t="shared" si="2"/>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0.88</v>
      </c>
      <c r="J39" s="115">
        <f>SUM(G39:I39)</f>
        <v>0.88</v>
      </c>
      <c r="K39" s="94"/>
      <c r="L39" s="89"/>
      <c r="M39" s="89"/>
      <c r="N39" s="89">
        <f>J39</f>
        <v>0.88</v>
      </c>
      <c r="O39" s="89">
        <f>SUM(L39:N39)</f>
        <v>0.88</v>
      </c>
      <c r="P39" s="92">
        <f>'Rider Rates'!E52</f>
        <v>45839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3.5317099999999997E-2</v>
      </c>
      <c r="I40" s="100"/>
      <c r="J40" s="100">
        <f>SUM(G40:I40)</f>
        <v>3.5317099999999997E-2</v>
      </c>
      <c r="K40" s="94" t="s">
        <v>85</v>
      </c>
      <c r="L40" s="89"/>
      <c r="M40" s="89">
        <f>ROUND(D40*H40,2)</f>
        <v>0</v>
      </c>
      <c r="N40" s="116"/>
      <c r="O40" s="89">
        <f t="shared" si="2"/>
        <v>0</v>
      </c>
      <c r="P40" s="92">
        <f>'Rider Rates'!$D$57</f>
        <v>45747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7.3870000000000001E-4</v>
      </c>
      <c r="J41" s="100">
        <f t="shared" ref="J41" si="3">SUM(G41:I41)</f>
        <v>7.3870000000000001E-4</v>
      </c>
      <c r="K41" s="94" t="s">
        <v>85</v>
      </c>
      <c r="L41" s="89"/>
      <c r="M41" s="89"/>
      <c r="N41" s="89">
        <f>ROUND($D$41*'Rider Rates'!$B$68,2)</f>
        <v>0</v>
      </c>
      <c r="O41" s="91">
        <f t="shared" ref="O41" si="4">SUM(L41:N41)</f>
        <v>0</v>
      </c>
      <c r="P41" s="92">
        <f>'Rider Rates'!$D$68</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1.9512100000000001E-2</v>
      </c>
      <c r="J43" s="119">
        <f>SUM(G43:I43)</f>
        <v>1.9512100000000001E-2</v>
      </c>
      <c r="K43" s="94"/>
      <c r="L43" s="89"/>
      <c r="M43" s="89"/>
      <c r="N43" s="89">
        <f>ROUND(D43*I43,2)</f>
        <v>0.2</v>
      </c>
      <c r="O43" s="89">
        <f t="shared" si="2"/>
        <v>0.2</v>
      </c>
      <c r="P43" s="92">
        <f>'Rider Rates'!$D$87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2.35</v>
      </c>
      <c r="J45" s="121">
        <f>SUM(G45:I45)</f>
        <v>2.35</v>
      </c>
      <c r="K45" s="94"/>
      <c r="L45" s="89"/>
      <c r="M45" s="89"/>
      <c r="N45" s="89">
        <f>I45</f>
        <v>2.35</v>
      </c>
      <c r="O45" s="91">
        <f>SUM(L45:N45)</f>
        <v>2.35</v>
      </c>
      <c r="P45" s="92">
        <f>'Rider Rates'!$D$92</f>
        <v>45838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0.23374229999999999</v>
      </c>
      <c r="J46" s="122">
        <f t="shared" si="0"/>
        <v>0.23374229999999999</v>
      </c>
      <c r="K46" s="94"/>
      <c r="L46" s="89"/>
      <c r="M46" s="89"/>
      <c r="N46" s="89">
        <f>ROUND(D46*I46,2)</f>
        <v>2.34</v>
      </c>
      <c r="O46" s="89">
        <f t="shared" si="2"/>
        <v>2.34</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0.1</v>
      </c>
      <c r="J49" s="127">
        <f t="shared" si="5"/>
        <v>0.1</v>
      </c>
      <c r="K49" s="94"/>
      <c r="L49" s="128"/>
      <c r="M49" s="128"/>
      <c r="N49" s="128">
        <f>J49</f>
        <v>0.1</v>
      </c>
      <c r="O49" s="128">
        <f>SUM(L49:N49)</f>
        <v>0.1</v>
      </c>
      <c r="P49" s="129">
        <f>'Rider Rates'!E126</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7.5099999999999989</v>
      </c>
      <c r="O53" s="105">
        <f>SUM(O31:O52)</f>
        <v>7.5099999999999989</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17.509999999999998</v>
      </c>
      <c r="O55" s="140">
        <f>O27+O53</f>
        <v>17.509999999999998</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17.509999999999998</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29"/>
    </row>
    <row r="75" spans="1:221" x14ac:dyDescent="0.2">
      <c r="A75" s="429"/>
    </row>
    <row r="76" spans="1:221" x14ac:dyDescent="0.2">
      <c r="A76" s="429"/>
    </row>
    <row r="77" spans="1:221" x14ac:dyDescent="0.2">
      <c r="A77" s="429"/>
    </row>
    <row r="78" spans="1:221" x14ac:dyDescent="0.2">
      <c r="A78" s="429"/>
    </row>
    <row r="79" spans="1:221" x14ac:dyDescent="0.2">
      <c r="A79" s="429"/>
    </row>
    <row r="80" spans="1:221"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activeCell="D43" sqref="D43"/>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0" t="s">
        <v>50</v>
      </c>
      <c r="B1" s="430"/>
      <c r="C1" s="430"/>
      <c r="D1" s="430"/>
      <c r="E1" s="430"/>
      <c r="F1" s="430"/>
      <c r="G1" s="430"/>
      <c r="H1" s="430"/>
      <c r="I1" s="430"/>
      <c r="J1" s="430"/>
      <c r="K1" s="430"/>
      <c r="L1" s="430"/>
      <c r="M1" s="430"/>
      <c r="N1" s="430"/>
      <c r="O1" s="430"/>
      <c r="P1" s="430"/>
      <c r="Q1" s="52"/>
    </row>
    <row r="2" spans="1:59" ht="20.25" x14ac:dyDescent="0.3">
      <c r="A2" s="430" t="s">
        <v>138</v>
      </c>
      <c r="B2" s="430"/>
      <c r="C2" s="430"/>
      <c r="D2" s="430"/>
      <c r="E2" s="430"/>
      <c r="F2" s="430"/>
      <c r="G2" s="430"/>
      <c r="H2" s="430"/>
      <c r="I2" s="430"/>
      <c r="J2" s="430"/>
      <c r="K2" s="430"/>
      <c r="L2" s="430"/>
      <c r="M2" s="430"/>
      <c r="N2" s="430"/>
      <c r="O2" s="430"/>
      <c r="P2" s="430"/>
    </row>
    <row r="3" spans="1:59" ht="18" x14ac:dyDescent="0.25">
      <c r="A3" s="447" t="s">
        <v>147</v>
      </c>
      <c r="B3" s="447"/>
      <c r="C3" s="447"/>
      <c r="D3" s="447"/>
      <c r="E3" s="447"/>
      <c r="F3" s="447"/>
      <c r="G3" s="447"/>
      <c r="H3" s="447"/>
      <c r="I3" s="447"/>
      <c r="J3" s="447"/>
      <c r="K3" s="447"/>
      <c r="L3" s="447"/>
      <c r="M3" s="447"/>
      <c r="N3" s="447"/>
      <c r="O3" s="447"/>
      <c r="P3" s="447"/>
      <c r="Q3" s="53"/>
    </row>
    <row r="4" spans="1:59"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45827</v>
      </c>
      <c r="B6" s="433" t="s">
        <v>148</v>
      </c>
      <c r="C6" s="433"/>
      <c r="D6" s="433"/>
      <c r="E6" s="433"/>
      <c r="F6" s="433"/>
      <c r="G6" s="433"/>
      <c r="H6" s="433"/>
      <c r="I6" s="433"/>
      <c r="J6" s="433"/>
      <c r="K6" s="433"/>
      <c r="L6" s="433"/>
      <c r="M6" s="433"/>
      <c r="N6" s="433"/>
      <c r="O6" s="433"/>
    </row>
    <row r="7" spans="1:59" x14ac:dyDescent="0.2">
      <c r="A7" s="434" t="s">
        <v>2</v>
      </c>
      <c r="B7" s="434"/>
      <c r="C7" s="434"/>
      <c r="D7" s="434"/>
      <c r="E7" s="434"/>
      <c r="F7" s="434"/>
      <c r="G7" s="434"/>
      <c r="H7" s="434"/>
      <c r="I7" s="434"/>
      <c r="J7" s="434"/>
      <c r="K7" s="43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7</v>
      </c>
      <c r="C11" s="63" t="str">
        <f>LOOKUP($B$11,$S$11:$AD$11,S12:AD12)</f>
        <v>July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35" t="s">
        <v>71</v>
      </c>
      <c r="H23" s="436"/>
      <c r="I23" s="436"/>
      <c r="J23" s="437"/>
      <c r="K23" s="83"/>
      <c r="L23" s="438" t="s">
        <v>72</v>
      </c>
      <c r="M23" s="439"/>
      <c r="N23" s="439"/>
      <c r="O23" s="44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0.88</v>
      </c>
      <c r="J42" s="115">
        <f t="shared" ref="J42:J48" si="4">SUM(G42:I42)</f>
        <v>0.88</v>
      </c>
      <c r="K42" s="94"/>
      <c r="L42" s="89"/>
      <c r="M42" s="89"/>
      <c r="N42" s="89">
        <f>J42</f>
        <v>0.88</v>
      </c>
      <c r="O42" s="89">
        <f>SUM(L42:N42)</f>
        <v>0.88</v>
      </c>
      <c r="P42" s="92">
        <f>'Rider Rates'!E52</f>
        <v>45839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3"/>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7.5099999999999989</v>
      </c>
      <c r="O58" s="105">
        <f>SUM(O32:O57)</f>
        <v>7.5099999999999989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17.509999999999998</v>
      </c>
      <c r="O60" s="140">
        <f>O28+O58</f>
        <v>17.509999999999998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17.509999999999998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29"/>
    </row>
    <row r="80" spans="1:23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row r="89" spans="1:1" x14ac:dyDescent="0.2">
      <c r="A89" s="429"/>
    </row>
    <row r="90" spans="1:1" x14ac:dyDescent="0.2">
      <c r="A90" s="429"/>
    </row>
    <row r="91" spans="1:1" x14ac:dyDescent="0.2">
      <c r="A91" s="429"/>
    </row>
    <row r="92" spans="1:1" x14ac:dyDescent="0.2">
      <c r="A92" s="429"/>
    </row>
    <row r="93" spans="1:1" x14ac:dyDescent="0.2">
      <c r="A93" s="429"/>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activeCell="D34" sqref="D34"/>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c r="Q1" s="156"/>
    </row>
    <row r="2" spans="1:30" ht="20.25" x14ac:dyDescent="0.3">
      <c r="A2" s="447" t="s">
        <v>221</v>
      </c>
      <c r="B2" s="447"/>
      <c r="C2" s="447"/>
      <c r="D2" s="447"/>
      <c r="E2" s="447"/>
      <c r="F2" s="447"/>
      <c r="G2" s="447"/>
      <c r="H2" s="447"/>
      <c r="I2" s="447"/>
      <c r="J2" s="447"/>
      <c r="K2" s="447"/>
      <c r="L2" s="447"/>
      <c r="M2" s="447"/>
      <c r="N2" s="447"/>
      <c r="O2" s="447"/>
      <c r="P2" s="447"/>
      <c r="Q2" s="52"/>
    </row>
    <row r="3" spans="1:30" ht="18" x14ac:dyDescent="0.25">
      <c r="A3" s="432" t="s">
        <v>11</v>
      </c>
      <c r="B3" s="432"/>
      <c r="C3" s="432"/>
      <c r="D3" s="432"/>
      <c r="E3" s="432"/>
      <c r="F3" s="432"/>
      <c r="G3" s="432"/>
      <c r="H3" s="432"/>
      <c r="I3" s="432"/>
      <c r="J3" s="432"/>
      <c r="K3" s="432"/>
      <c r="L3" s="432"/>
      <c r="M3" s="432"/>
      <c r="N3" s="432"/>
      <c r="O3" s="432"/>
      <c r="P3" s="432"/>
      <c r="Q3" s="53"/>
    </row>
    <row r="4" spans="1:30" ht="15.75" x14ac:dyDescent="0.25">
      <c r="A4" s="432"/>
      <c r="B4" s="432"/>
      <c r="C4" s="432"/>
      <c r="D4" s="432"/>
      <c r="E4" s="432"/>
      <c r="F4" s="432"/>
      <c r="G4" s="432"/>
      <c r="H4" s="432"/>
      <c r="I4" s="432"/>
      <c r="J4" s="432"/>
      <c r="K4" s="432"/>
      <c r="L4" s="432"/>
      <c r="M4" s="432"/>
      <c r="N4" s="432"/>
      <c r="O4" s="432"/>
      <c r="P4" s="432"/>
      <c r="Q4" s="54"/>
    </row>
    <row r="5" spans="1:30" x14ac:dyDescent="0.2">
      <c r="A5" s="56">
        <f ca="1">TODAY()</f>
        <v>45827</v>
      </c>
      <c r="B5" s="433" t="s">
        <v>222</v>
      </c>
      <c r="C5" s="433"/>
      <c r="D5" s="433"/>
      <c r="E5" s="433"/>
      <c r="F5" s="433"/>
      <c r="G5" s="433"/>
      <c r="H5" s="433"/>
      <c r="I5" s="433"/>
      <c r="J5" s="433"/>
      <c r="K5" s="433"/>
      <c r="L5" s="433"/>
      <c r="M5" s="433"/>
      <c r="N5" s="433"/>
      <c r="O5" s="433"/>
    </row>
    <row r="6" spans="1:30" x14ac:dyDescent="0.2">
      <c r="A6" s="434" t="s">
        <v>2</v>
      </c>
      <c r="B6" s="434"/>
      <c r="C6" s="434"/>
      <c r="D6" s="434"/>
      <c r="E6" s="434"/>
      <c r="F6" s="434"/>
      <c r="G6" s="434"/>
      <c r="H6" s="434"/>
      <c r="I6" s="434"/>
      <c r="J6" s="434"/>
      <c r="K6" s="43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7</v>
      </c>
      <c r="C10" s="63" t="str">
        <f>LOOKUP(B10,S11:AD11,S12:AD12)</f>
        <v>July</v>
      </c>
      <c r="D10" s="64">
        <f>'Customer Info'!C9</f>
        <v>2025</v>
      </c>
    </row>
    <row r="11" spans="1:30" x14ac:dyDescent="0.2">
      <c r="A11" s="441"/>
      <c r="B11" s="441"/>
      <c r="C11" s="441"/>
      <c r="D11" s="441"/>
      <c r="E11" s="441"/>
      <c r="F11" s="441"/>
      <c r="G11" s="441"/>
      <c r="H11" s="441"/>
      <c r="I11" s="44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42" t="s">
        <v>71</v>
      </c>
      <c r="H17" s="443"/>
      <c r="I17" s="443"/>
      <c r="J17" s="444"/>
      <c r="K17" s="163"/>
      <c r="L17" s="445" t="s">
        <v>72</v>
      </c>
      <c r="M17" s="445"/>
      <c r="N17" s="445"/>
      <c r="O17" s="445"/>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0</v>
      </c>
      <c r="J31" s="100">
        <f>SUM(G31:I31)</f>
        <v>0</v>
      </c>
      <c r="K31" s="94" t="s">
        <v>85</v>
      </c>
      <c r="L31" s="89"/>
      <c r="M31" s="89"/>
      <c r="N31" s="89">
        <f>ROUND(D31*I31,2)</f>
        <v>0</v>
      </c>
      <c r="O31" s="89">
        <f t="shared" si="2"/>
        <v>0</v>
      </c>
      <c r="P31" s="92">
        <f>'Rider Rates'!$D$15</f>
        <v>45716</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0.88</v>
      </c>
      <c r="J33" s="100">
        <f>SUM(G33:I33)</f>
        <v>0.88</v>
      </c>
      <c r="K33" s="94" t="s">
        <v>85</v>
      </c>
      <c r="L33" s="89"/>
      <c r="M33" s="89"/>
      <c r="N33" s="89">
        <f>J33</f>
        <v>0.88</v>
      </c>
      <c r="O33" s="89">
        <f>SUM(L33:N33)</f>
        <v>0.88</v>
      </c>
      <c r="P33" s="92">
        <f>'Rider Rates'!E52</f>
        <v>45839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3.5317099999999997E-2</v>
      </c>
      <c r="I34" s="100"/>
      <c r="J34" s="100">
        <f>SUM(G34:I34)</f>
        <v>3.5317099999999997E-2</v>
      </c>
      <c r="K34" s="94" t="s">
        <v>85</v>
      </c>
      <c r="L34" s="89"/>
      <c r="M34" s="89">
        <f>ROUND(D34*H34,2)</f>
        <v>0</v>
      </c>
      <c r="N34" s="116"/>
      <c r="O34" s="89">
        <f t="shared" si="2"/>
        <v>0</v>
      </c>
      <c r="P34" s="92">
        <f>'Rider Rates'!$D$57</f>
        <v>45747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7.3870000000000001E-4</v>
      </c>
      <c r="J35" s="100">
        <f t="shared" ref="J35" si="3">SUM(G35:I35)</f>
        <v>7.3870000000000001E-4</v>
      </c>
      <c r="K35" s="94" t="s">
        <v>85</v>
      </c>
      <c r="L35" s="89"/>
      <c r="M35" s="89"/>
      <c r="N35" s="89">
        <f>ROUND($D$35*'Rider Rates'!$B$68,2)</f>
        <v>0</v>
      </c>
      <c r="O35" s="89">
        <f t="shared" ref="O35:O45" si="4">SUM(L35:N35)</f>
        <v>0</v>
      </c>
      <c r="P35" s="92">
        <f>'Rider Rates'!$D$68</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1.9512100000000001E-2</v>
      </c>
      <c r="J37" s="119">
        <f t="shared" si="0"/>
        <v>1.9512100000000001E-2</v>
      </c>
      <c r="K37" s="94"/>
      <c r="L37" s="89"/>
      <c r="M37" s="89"/>
      <c r="N37" s="89">
        <f>ROUND(D37*I37,2)</f>
        <v>0.2</v>
      </c>
      <c r="O37" s="89">
        <f t="shared" si="4"/>
        <v>0.2</v>
      </c>
      <c r="P37" s="92">
        <f>'Rider Rates'!$D$87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2.35</v>
      </c>
      <c r="J39" s="121">
        <f t="shared" si="0"/>
        <v>2.35</v>
      </c>
      <c r="K39" s="94"/>
      <c r="L39" s="89"/>
      <c r="M39" s="89"/>
      <c r="N39" s="89">
        <f>I39</f>
        <v>2.35</v>
      </c>
      <c r="O39" s="89">
        <f t="shared" si="4"/>
        <v>2.35</v>
      </c>
      <c r="P39" s="92">
        <f>'Rider Rates'!$D$92</f>
        <v>45838</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0.23374229999999999</v>
      </c>
      <c r="J40" s="119">
        <f t="shared" si="0"/>
        <v>0.23374229999999999</v>
      </c>
      <c r="K40" s="94"/>
      <c r="L40" s="89"/>
      <c r="M40" s="89"/>
      <c r="N40" s="89">
        <f>ROUND(D40*I40,2)</f>
        <v>2.34</v>
      </c>
      <c r="O40" s="89">
        <f t="shared" si="4"/>
        <v>2.34</v>
      </c>
      <c r="P40" s="92">
        <f>'Rider Rates'!$D$107</f>
        <v>45838</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0.1</v>
      </c>
      <c r="J43" s="127">
        <f>SUM(G43:I43)</f>
        <v>0.1</v>
      </c>
      <c r="K43" s="94"/>
      <c r="L43" s="128"/>
      <c r="M43" s="128"/>
      <c r="N43" s="128">
        <f>J43</f>
        <v>0.1</v>
      </c>
      <c r="O43" s="128">
        <f t="shared" si="4"/>
        <v>0.1</v>
      </c>
      <c r="P43" s="129">
        <f>'Rider Rates'!$E$126</f>
        <v>45658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7.5099999999999989</v>
      </c>
      <c r="O47" s="105">
        <f>SUM(O25:O46)</f>
        <v>7.5099999999999989</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17.509999999999998</v>
      </c>
      <c r="O49" s="140">
        <f>O21+O47</f>
        <v>17.509999999999998</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17.509999999999998</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activeCell="D36" sqref="D36"/>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223</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row>
    <row r="6" spans="1:30" x14ac:dyDescent="0.2">
      <c r="A6" s="56">
        <f ca="1">TODAY()</f>
        <v>45827</v>
      </c>
      <c r="B6" s="76" t="s">
        <v>224</v>
      </c>
      <c r="C6" s="56"/>
      <c r="D6" s="56"/>
      <c r="E6" s="56"/>
      <c r="F6" s="56"/>
      <c r="G6" s="56"/>
      <c r="H6" s="56"/>
      <c r="I6" s="56"/>
    </row>
    <row r="7" spans="1:30" ht="26.25" x14ac:dyDescent="0.4">
      <c r="A7" s="448"/>
      <c r="B7" s="448"/>
      <c r="C7" s="448"/>
      <c r="D7" s="448"/>
      <c r="E7" s="448"/>
      <c r="F7" s="448"/>
      <c r="G7" s="448"/>
      <c r="H7" s="448"/>
      <c r="I7" s="448"/>
      <c r="J7" s="448"/>
      <c r="K7" s="448"/>
      <c r="L7" s="448"/>
      <c r="M7" s="448"/>
      <c r="N7" s="448"/>
      <c r="O7" s="448"/>
      <c r="P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42" t="s">
        <v>71</v>
      </c>
      <c r="H19" s="443"/>
      <c r="I19" s="443"/>
      <c r="J19" s="444"/>
      <c r="K19" s="163"/>
      <c r="L19" s="445" t="s">
        <v>72</v>
      </c>
      <c r="M19" s="445"/>
      <c r="N19" s="445"/>
      <c r="O19" s="44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1.64E-3</v>
      </c>
      <c r="J35" s="100">
        <f>SUM(G35:I35)</f>
        <v>1.64E-3</v>
      </c>
      <c r="K35" s="94" t="s">
        <v>85</v>
      </c>
      <c r="L35" s="89"/>
      <c r="M35" s="89"/>
      <c r="N35" s="89">
        <f>D35*J35</f>
        <v>0</v>
      </c>
      <c r="O35" s="89">
        <f t="shared" si="2"/>
        <v>0</v>
      </c>
      <c r="P35" s="92">
        <f>'Rider Rates'!E53</f>
        <v>45839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2"/>
        <v>0</v>
      </c>
      <c r="P36" s="92">
        <f>'Rider Rates'!$D$58</f>
        <v>45747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1.9512100000000001E-2</v>
      </c>
      <c r="J39" s="119">
        <f t="shared" si="0"/>
        <v>1.9512100000000001E-2</v>
      </c>
      <c r="K39" s="94"/>
      <c r="L39" s="89"/>
      <c r="M39" s="89"/>
      <c r="N39" s="89">
        <f>ROUND(D39*I39,2)</f>
        <v>0.18</v>
      </c>
      <c r="O39" s="89">
        <f t="shared" si="2"/>
        <v>0.18</v>
      </c>
      <c r="P39" s="92">
        <f>'Rider Rates'!$D$87</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 t="shared" si="2"/>
        <v>19.89</v>
      </c>
      <c r="P41" s="92">
        <f>'Rider Rates'!$D$93</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0.23374229999999999</v>
      </c>
      <c r="J42" s="119">
        <f t="shared" si="0"/>
        <v>0.23374229999999999</v>
      </c>
      <c r="K42" s="94"/>
      <c r="L42" s="89"/>
      <c r="M42" s="89"/>
      <c r="N42" s="89">
        <f>ROUND(D42*I42,2)</f>
        <v>2.2000000000000002</v>
      </c>
      <c r="O42" s="89">
        <f t="shared" si="2"/>
        <v>2.2000000000000002</v>
      </c>
      <c r="P42" s="92">
        <f>'Rider Rates'!$D$107</f>
        <v>45838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2.9050000000000001E-4</v>
      </c>
      <c r="J45" s="195">
        <f>SUM(G45:I45)</f>
        <v>2.9050000000000001E-4</v>
      </c>
      <c r="K45" s="94" t="s">
        <v>85</v>
      </c>
      <c r="L45" s="196"/>
      <c r="M45" s="196"/>
      <c r="N45" s="196">
        <f>IF(D45*J45&gt;'Rider Rates'!$C$127,'Rider Rates'!$C$127,D45*J45)</f>
        <v>0</v>
      </c>
      <c r="O45" s="196">
        <f>SUM(L45:N45)</f>
        <v>0</v>
      </c>
      <c r="P45" s="129">
        <f>'Rider Rates'!$E$127</f>
        <v>45658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45658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27.74</v>
      </c>
      <c r="O50" s="105">
        <f>SUM(O28:O49)</f>
        <v>27.74</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37.14</v>
      </c>
      <c r="O52" s="140">
        <f>O24+O50</f>
        <v>37.14</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37.14</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37.14</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topLeftCell="A23"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46" t="s">
        <v>50</v>
      </c>
      <c r="B1" s="446"/>
      <c r="C1" s="446"/>
      <c r="D1" s="446"/>
      <c r="E1" s="446"/>
      <c r="F1" s="446"/>
      <c r="G1" s="446"/>
      <c r="H1" s="446"/>
      <c r="I1" s="446"/>
      <c r="J1" s="446"/>
      <c r="K1" s="446"/>
      <c r="L1" s="446"/>
      <c r="M1" s="446"/>
      <c r="N1" s="446"/>
      <c r="O1" s="446"/>
      <c r="P1" s="446"/>
    </row>
    <row r="2" spans="1:30" ht="20.25" x14ac:dyDescent="0.3">
      <c r="A2" s="430" t="s">
        <v>138</v>
      </c>
      <c r="B2" s="430"/>
      <c r="C2" s="430"/>
      <c r="D2" s="430"/>
      <c r="E2" s="430"/>
      <c r="F2" s="430"/>
      <c r="G2" s="430"/>
      <c r="H2" s="430"/>
      <c r="I2" s="430"/>
      <c r="J2" s="430"/>
      <c r="K2" s="430"/>
      <c r="L2" s="430"/>
      <c r="M2" s="430"/>
      <c r="N2" s="430"/>
      <c r="O2" s="430"/>
      <c r="P2" s="430"/>
    </row>
    <row r="3" spans="1:30" ht="18" x14ac:dyDescent="0.25">
      <c r="A3" s="447" t="s">
        <v>163</v>
      </c>
      <c r="B3" s="447"/>
      <c r="C3" s="447"/>
      <c r="D3" s="447"/>
      <c r="E3" s="447"/>
      <c r="F3" s="447"/>
      <c r="G3" s="447"/>
      <c r="H3" s="447"/>
      <c r="I3" s="447"/>
      <c r="J3" s="447"/>
      <c r="K3" s="447"/>
      <c r="L3" s="447"/>
      <c r="M3" s="447"/>
      <c r="N3" s="447"/>
      <c r="O3" s="447"/>
      <c r="P3" s="447"/>
    </row>
    <row r="4" spans="1:30"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30" ht="15" x14ac:dyDescent="0.2">
      <c r="A5" s="55"/>
      <c r="B5" s="55"/>
      <c r="C5" s="55"/>
      <c r="D5" s="55"/>
      <c r="E5" s="55"/>
      <c r="F5" s="55"/>
      <c r="G5" s="55"/>
      <c r="H5" s="55"/>
      <c r="I5" s="55"/>
      <c r="J5" s="55"/>
      <c r="K5" s="55"/>
    </row>
    <row r="6" spans="1:30" x14ac:dyDescent="0.2">
      <c r="A6" s="56">
        <f ca="1">TODAY()</f>
        <v>45827</v>
      </c>
      <c r="B6" s="76" t="s">
        <v>168</v>
      </c>
      <c r="C6" s="56"/>
      <c r="D6" s="56"/>
      <c r="E6" s="56"/>
      <c r="F6" s="56"/>
      <c r="G6" s="56"/>
      <c r="H6" s="56"/>
      <c r="I6" s="56"/>
    </row>
    <row r="7" spans="1:30" ht="26.25" x14ac:dyDescent="0.4">
      <c r="A7" s="448"/>
      <c r="B7" s="448"/>
      <c r="C7" s="448"/>
      <c r="D7" s="448"/>
      <c r="E7" s="448"/>
      <c r="F7" s="448"/>
      <c r="G7" s="448"/>
      <c r="H7" s="448"/>
      <c r="I7" s="448"/>
      <c r="J7" s="448"/>
      <c r="K7" s="448"/>
      <c r="L7" s="448"/>
      <c r="M7" s="448"/>
      <c r="N7" s="448"/>
      <c r="O7" s="448"/>
      <c r="P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7</v>
      </c>
      <c r="C11" s="63" t="str">
        <f>LOOKUP(B11,R11:AD11,R12:AD12)</f>
        <v>July</v>
      </c>
      <c r="D11" s="64">
        <f>'Customer Info'!C9</f>
        <v>2025</v>
      </c>
      <c r="S11">
        <v>1</v>
      </c>
      <c r="T11">
        <v>2</v>
      </c>
      <c r="U11">
        <v>3</v>
      </c>
      <c r="V11">
        <v>4</v>
      </c>
      <c r="W11">
        <v>5</v>
      </c>
      <c r="X11">
        <v>6</v>
      </c>
      <c r="Y11">
        <v>7</v>
      </c>
      <c r="Z11">
        <v>8</v>
      </c>
      <c r="AA11">
        <v>9</v>
      </c>
      <c r="AB11">
        <v>10</v>
      </c>
      <c r="AC11">
        <v>11</v>
      </c>
      <c r="AD11">
        <v>12</v>
      </c>
    </row>
    <row r="12" spans="1:30" x14ac:dyDescent="0.2">
      <c r="A12" s="441"/>
      <c r="B12" s="441"/>
      <c r="C12" s="441"/>
      <c r="D12" s="441"/>
      <c r="E12" s="441"/>
      <c r="F12" s="441"/>
      <c r="G12" s="441"/>
      <c r="H12" s="441"/>
      <c r="I12" s="44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2" t="s">
        <v>71</v>
      </c>
      <c r="H19" s="443"/>
      <c r="I19" s="443"/>
      <c r="J19" s="444"/>
      <c r="K19" s="163"/>
      <c r="L19" s="445" t="s">
        <v>72</v>
      </c>
      <c r="M19" s="445"/>
      <c r="N19" s="445"/>
      <c r="O19" s="44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1.64E-3</v>
      </c>
      <c r="J38" s="100">
        <f>SUM(G38:I38)</f>
        <v>1.64E-3</v>
      </c>
      <c r="K38" s="94" t="s">
        <v>85</v>
      </c>
      <c r="L38" s="89"/>
      <c r="M38" s="89"/>
      <c r="N38" s="89">
        <f>D38*J38</f>
        <v>0</v>
      </c>
      <c r="O38" s="89">
        <f t="shared" si="2"/>
        <v>0</v>
      </c>
      <c r="P38" s="92">
        <f>'Rider Rates'!E53</f>
        <v>45839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18" zoomScale="80" zoomScaleNormal="80" workbookViewId="0">
      <selection activeCell="D42" sqref="D42"/>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227</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228</v>
      </c>
      <c r="C6" s="56"/>
      <c r="D6" s="56"/>
      <c r="E6" s="56"/>
      <c r="F6" s="56"/>
      <c r="G6" s="56"/>
      <c r="H6" s="56"/>
      <c r="I6" s="56"/>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0" t="s">
        <v>2</v>
      </c>
      <c r="E21" s="450"/>
      <c r="F21" s="450"/>
      <c r="G21" s="450"/>
      <c r="H21" s="450"/>
      <c r="K21" s="158"/>
      <c r="L21" s="158"/>
      <c r="M21" s="158"/>
      <c r="N21" s="158"/>
      <c r="O21" s="188"/>
    </row>
    <row r="22" spans="1:30" x14ac:dyDescent="0.2">
      <c r="A22" s="158" t="s">
        <v>2</v>
      </c>
      <c r="B22" s="158"/>
      <c r="C22" s="210" t="s">
        <v>2</v>
      </c>
      <c r="D22" s="450" t="s">
        <v>2</v>
      </c>
      <c r="E22" s="450"/>
      <c r="F22" s="450"/>
      <c r="G22" s="450"/>
      <c r="H22" s="45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2" t="s">
        <v>71</v>
      </c>
      <c r="H24" s="443"/>
      <c r="I24" s="443"/>
      <c r="J24" s="444"/>
      <c r="K24" s="163"/>
      <c r="L24" s="445" t="s">
        <v>72</v>
      </c>
      <c r="M24" s="445"/>
      <c r="N24" s="445"/>
      <c r="O24" s="44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1.64E-3</v>
      </c>
      <c r="J40" s="100">
        <f>SUM(G40:I40)</f>
        <v>1.64E-3</v>
      </c>
      <c r="K40" s="94" t="s">
        <v>85</v>
      </c>
      <c r="L40" s="89"/>
      <c r="M40" s="89"/>
      <c r="N40" s="189">
        <f>D40*J40</f>
        <v>0</v>
      </c>
      <c r="O40" s="89">
        <f t="shared" si="0"/>
        <v>0</v>
      </c>
      <c r="P40" s="92">
        <f>'Rider Rates'!E53</f>
        <v>45839</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9.4</v>
      </c>
      <c r="E48" s="97" t="s">
        <v>92</v>
      </c>
      <c r="F48" s="84" t="s">
        <v>80</v>
      </c>
      <c r="G48" s="120"/>
      <c r="H48" s="85"/>
      <c r="I48" s="119">
        <f>'Rider Rates'!$B$107</f>
        <v>0.23374229999999999</v>
      </c>
      <c r="J48" s="119">
        <f>SUM(H48:I48)</f>
        <v>0.23374229999999999</v>
      </c>
      <c r="K48" s="94"/>
      <c r="L48" s="89"/>
      <c r="M48" s="89"/>
      <c r="N48" s="89">
        <f>ROUND(N$30*I48,2)</f>
        <v>2.2000000000000002</v>
      </c>
      <c r="O48" s="89">
        <f t="shared" si="0"/>
        <v>2.2000000000000002</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27.74</v>
      </c>
      <c r="O56" s="105">
        <f>SUM(O34:O55)</f>
        <v>27.74</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37.14</v>
      </c>
      <c r="O58" s="219">
        <f>O30+O56</f>
        <v>37.14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37.14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37.14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29"/>
    </row>
    <row r="75" spans="1:16" x14ac:dyDescent="0.2">
      <c r="A75" s="429"/>
    </row>
    <row r="76" spans="1:16" x14ac:dyDescent="0.2">
      <c r="A76" s="429"/>
    </row>
    <row r="77" spans="1:16" x14ac:dyDescent="0.2">
      <c r="A77" s="429"/>
    </row>
    <row r="78" spans="1:16" x14ac:dyDescent="0.2">
      <c r="A78" s="42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sheetData>
  <sheetProtection algorithmName="SHA-512" hashValue="UA4orU5pR7PmXTyOt+P2/HdXox9xIpfAvIry6/gFcfox3P7bIuX6U9lOrOPtTOQremjCRjHx37PE4aHZRNKd9A==" saltValue="W05jSOoOZz55Q9jLyRN5t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0" zoomScale="80" zoomScaleNormal="80" workbookViewId="0">
      <selection activeCell="A48" sqref="A48:XFD48"/>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229</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230</v>
      </c>
      <c r="C6" s="229"/>
      <c r="D6" s="229"/>
      <c r="E6" s="229"/>
      <c r="F6" s="229"/>
      <c r="G6" s="229"/>
      <c r="H6" s="229"/>
      <c r="I6" s="229"/>
      <c r="J6" s="229"/>
      <c r="K6" s="229"/>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0" t="s">
        <v>2</v>
      </c>
      <c r="E21" s="450"/>
      <c r="F21" s="450"/>
      <c r="G21" s="450"/>
      <c r="H21" s="450"/>
      <c r="K21" s="158"/>
      <c r="L21" s="158"/>
      <c r="M21" s="158"/>
      <c r="N21" s="158"/>
      <c r="O21" s="188"/>
    </row>
    <row r="22" spans="1:30" x14ac:dyDescent="0.2">
      <c r="A22" s="158" t="s">
        <v>2</v>
      </c>
      <c r="B22" s="158"/>
      <c r="C22" s="210" t="s">
        <v>2</v>
      </c>
      <c r="D22" s="450" t="s">
        <v>2</v>
      </c>
      <c r="E22" s="450"/>
      <c r="F22" s="450"/>
      <c r="G22" s="450"/>
      <c r="H22" s="45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2" t="s">
        <v>71</v>
      </c>
      <c r="H24" s="443"/>
      <c r="I24" s="443"/>
      <c r="J24" s="444"/>
      <c r="K24" s="163"/>
      <c r="L24" s="445" t="s">
        <v>72</v>
      </c>
      <c r="M24" s="445"/>
      <c r="N24" s="445"/>
      <c r="O24" s="44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1.64E-3</v>
      </c>
      <c r="J40" s="100">
        <f>SUM(G40:I40)</f>
        <v>1.64E-3</v>
      </c>
      <c r="K40" s="94" t="s">
        <v>85</v>
      </c>
      <c r="L40" s="89"/>
      <c r="M40" s="89"/>
      <c r="N40" s="189">
        <f>D40*J40</f>
        <v>0</v>
      </c>
      <c r="O40" s="89">
        <f t="shared" si="0"/>
        <v>0</v>
      </c>
      <c r="P40" s="92">
        <f>'Rider Rates'!E53</f>
        <v>45839</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138.5</v>
      </c>
      <c r="E48" s="97" t="s">
        <v>92</v>
      </c>
      <c r="F48" s="84" t="s">
        <v>80</v>
      </c>
      <c r="G48" s="120"/>
      <c r="H48" s="85"/>
      <c r="I48" s="119">
        <f>'Rider Rates'!$B$107</f>
        <v>0.23374229999999999</v>
      </c>
      <c r="J48" s="119">
        <f>SUM(H48:I48)</f>
        <v>0.23374229999999999</v>
      </c>
      <c r="K48" s="94"/>
      <c r="L48" s="89"/>
      <c r="M48" s="89"/>
      <c r="N48" s="89">
        <f>ROUND(N$30*I48,2)</f>
        <v>32.369999999999997</v>
      </c>
      <c r="O48" s="89">
        <f t="shared" si="0"/>
        <v>32.369999999999997</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69.08</v>
      </c>
      <c r="O56" s="105">
        <f>SUM(O34:O55)</f>
        <v>69.08</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207.57999999999998</v>
      </c>
      <c r="O58" s="219">
        <f>O30+O56</f>
        <v>207.57999999999998</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207.57999999999998</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207.57999999999998</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29"/>
    </row>
    <row r="75" spans="1:16" x14ac:dyDescent="0.2">
      <c r="A75" s="429"/>
    </row>
    <row r="76" spans="1:16" x14ac:dyDescent="0.2">
      <c r="A76" s="429"/>
    </row>
    <row r="77" spans="1:16" x14ac:dyDescent="0.2">
      <c r="A77" s="429"/>
    </row>
    <row r="78" spans="1:16" x14ac:dyDescent="0.2">
      <c r="A78" s="42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row r="88" spans="1:1" x14ac:dyDescent="0.2">
      <c r="A88" s="429"/>
    </row>
  </sheetData>
  <sheetProtection algorithmName="SHA-512" hashValue="1ISnmBuVeS5pN9F4niEoudMScR9O0iRBzboq/YOlGbWcD8QqDv2ZulWdyeX9HCyKWrBqmKY/QZu4Z5WUk+Ua6Q==" saltValue="lfuGFeJEP3vCf7gg8/ukYQ=="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activeCell="D41" sqref="D4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46" t="s">
        <v>50</v>
      </c>
      <c r="B1" s="446"/>
      <c r="C1" s="446"/>
      <c r="D1" s="446"/>
      <c r="E1" s="446"/>
      <c r="F1" s="446"/>
      <c r="G1" s="446"/>
      <c r="H1" s="446"/>
      <c r="I1" s="446"/>
      <c r="J1" s="446"/>
      <c r="K1" s="446"/>
      <c r="L1" s="446"/>
      <c r="M1" s="446"/>
      <c r="N1" s="446"/>
      <c r="O1" s="446"/>
      <c r="P1" s="446"/>
    </row>
    <row r="2" spans="1:256" ht="20.25" x14ac:dyDescent="0.3">
      <c r="A2" s="430"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0"/>
      <c r="CR2" s="430"/>
      <c r="CS2" s="430"/>
      <c r="CT2" s="430"/>
      <c r="CU2" s="430"/>
      <c r="CV2" s="430"/>
      <c r="CW2" s="430"/>
      <c r="CX2" s="430"/>
      <c r="CY2" s="430"/>
      <c r="CZ2" s="430"/>
      <c r="DA2" s="430"/>
      <c r="DB2" s="430"/>
      <c r="DC2" s="430"/>
      <c r="DD2" s="430"/>
      <c r="DE2" s="430"/>
      <c r="DF2" s="430"/>
      <c r="DG2" s="430"/>
      <c r="DH2" s="430"/>
      <c r="DI2" s="430"/>
      <c r="DJ2" s="430"/>
      <c r="DK2" s="430"/>
      <c r="DL2" s="430"/>
      <c r="DM2" s="430"/>
      <c r="DN2" s="430"/>
      <c r="DO2" s="430"/>
      <c r="DP2" s="430"/>
      <c r="DQ2" s="430"/>
      <c r="DR2" s="430"/>
      <c r="DS2" s="430"/>
      <c r="DT2" s="430"/>
      <c r="DU2" s="430"/>
      <c r="DV2" s="430"/>
      <c r="DW2" s="430"/>
      <c r="DX2" s="430"/>
      <c r="DY2" s="430"/>
      <c r="DZ2" s="430"/>
      <c r="EA2" s="430"/>
      <c r="EB2" s="430"/>
      <c r="EC2" s="430"/>
      <c r="ED2" s="430"/>
      <c r="EE2" s="430"/>
      <c r="EF2" s="430"/>
      <c r="EG2" s="430"/>
      <c r="EH2" s="430"/>
      <c r="EI2" s="430"/>
      <c r="EJ2" s="430"/>
      <c r="EK2" s="430"/>
      <c r="EL2" s="430"/>
      <c r="EM2" s="430"/>
      <c r="EN2" s="430"/>
      <c r="EO2" s="430"/>
      <c r="EP2" s="430"/>
      <c r="EQ2" s="430"/>
      <c r="ER2" s="430"/>
      <c r="ES2" s="430"/>
      <c r="ET2" s="430"/>
      <c r="EU2" s="430"/>
      <c r="EV2" s="430"/>
      <c r="EW2" s="430"/>
      <c r="EX2" s="430"/>
      <c r="EY2" s="430"/>
      <c r="EZ2" s="430"/>
      <c r="FA2" s="430"/>
      <c r="FB2" s="430"/>
      <c r="FC2" s="430"/>
      <c r="FD2" s="430"/>
      <c r="FE2" s="430"/>
      <c r="FF2" s="430"/>
      <c r="FG2" s="430"/>
      <c r="FH2" s="430"/>
      <c r="FI2" s="430"/>
      <c r="FJ2" s="430"/>
      <c r="FK2" s="430"/>
      <c r="FL2" s="430"/>
      <c r="FM2" s="430"/>
      <c r="FN2" s="430"/>
      <c r="FO2" s="430"/>
      <c r="FP2" s="430"/>
      <c r="FQ2" s="430"/>
      <c r="FR2" s="430"/>
      <c r="FS2" s="430"/>
      <c r="FT2" s="430"/>
      <c r="FU2" s="430"/>
      <c r="FV2" s="430"/>
      <c r="FW2" s="430"/>
      <c r="FX2" s="430"/>
      <c r="FY2" s="430"/>
      <c r="FZ2" s="430"/>
      <c r="GA2" s="430"/>
      <c r="GB2" s="430"/>
      <c r="GC2" s="430"/>
      <c r="GD2" s="430"/>
      <c r="GE2" s="430"/>
      <c r="GF2" s="430"/>
      <c r="GG2" s="430"/>
      <c r="GH2" s="430"/>
      <c r="GI2" s="430"/>
      <c r="GJ2" s="430"/>
      <c r="GK2" s="430"/>
      <c r="GL2" s="430"/>
      <c r="GM2" s="430"/>
      <c r="GN2" s="430"/>
      <c r="GO2" s="430"/>
      <c r="GP2" s="430"/>
      <c r="GQ2" s="430"/>
      <c r="GR2" s="430"/>
      <c r="GS2" s="430"/>
      <c r="GT2" s="430"/>
      <c r="GU2" s="430"/>
      <c r="GV2" s="430"/>
      <c r="GW2" s="430"/>
      <c r="GX2" s="430"/>
      <c r="GY2" s="430"/>
      <c r="GZ2" s="430"/>
      <c r="HA2" s="430"/>
      <c r="HB2" s="430"/>
      <c r="HC2" s="430"/>
      <c r="HD2" s="430"/>
      <c r="HE2" s="430"/>
      <c r="HF2" s="430"/>
      <c r="HG2" s="430"/>
      <c r="HH2" s="430"/>
      <c r="HI2" s="430"/>
      <c r="HJ2" s="430"/>
      <c r="HK2" s="430"/>
      <c r="HL2" s="430"/>
      <c r="HM2" s="430"/>
      <c r="HN2" s="430"/>
      <c r="HO2" s="430"/>
      <c r="HP2" s="430"/>
      <c r="HQ2" s="430"/>
      <c r="HR2" s="430"/>
      <c r="HS2" s="430"/>
      <c r="HT2" s="430"/>
      <c r="HU2" s="430"/>
      <c r="HV2" s="430"/>
      <c r="HW2" s="430"/>
      <c r="HX2" s="430"/>
      <c r="HY2" s="430"/>
      <c r="HZ2" s="430"/>
      <c r="IA2" s="430"/>
      <c r="IB2" s="430"/>
      <c r="IC2" s="430"/>
      <c r="ID2" s="430"/>
      <c r="IE2" s="430"/>
      <c r="IF2" s="430"/>
      <c r="IG2" s="430"/>
      <c r="IH2" s="430"/>
      <c r="II2" s="430"/>
      <c r="IJ2" s="430"/>
      <c r="IK2" s="430"/>
      <c r="IL2" s="430"/>
      <c r="IM2" s="430"/>
      <c r="IN2" s="430"/>
      <c r="IO2" s="430"/>
      <c r="IP2" s="430"/>
      <c r="IQ2" s="430"/>
      <c r="IR2" s="430"/>
      <c r="IS2" s="430"/>
      <c r="IT2" s="430"/>
      <c r="IU2" s="430"/>
      <c r="IV2" s="430"/>
    </row>
    <row r="3" spans="1:256" ht="18" x14ac:dyDescent="0.25">
      <c r="A3" s="447" t="s">
        <v>231</v>
      </c>
      <c r="B3" s="447"/>
      <c r="C3" s="447"/>
      <c r="D3" s="447"/>
      <c r="E3" s="447"/>
      <c r="F3" s="447"/>
      <c r="G3" s="447"/>
      <c r="H3" s="447"/>
      <c r="I3" s="447"/>
      <c r="J3" s="447"/>
      <c r="K3" s="447"/>
      <c r="L3" s="447"/>
      <c r="M3" s="447"/>
      <c r="N3" s="447"/>
      <c r="O3" s="447"/>
      <c r="P3" s="447"/>
    </row>
    <row r="4" spans="1:256" ht="15.75" x14ac:dyDescent="0.25">
      <c r="A4" s="432" t="str">
        <f>'Customer Info'!B12</f>
        <v>Breakdown of Charges Based on Entered Information</v>
      </c>
      <c r="B4" s="432"/>
      <c r="C4" s="432"/>
      <c r="D4" s="432"/>
      <c r="E4" s="432"/>
      <c r="F4" s="432"/>
      <c r="G4" s="432"/>
      <c r="H4" s="432"/>
      <c r="I4" s="432"/>
      <c r="J4" s="432"/>
      <c r="K4" s="432"/>
      <c r="L4" s="432"/>
      <c r="M4" s="432"/>
      <c r="N4" s="432"/>
      <c r="O4" s="432"/>
      <c r="P4" s="432"/>
    </row>
    <row r="5" spans="1:256" ht="15" x14ac:dyDescent="0.2">
      <c r="A5" s="55"/>
      <c r="B5" s="55"/>
      <c r="C5" s="55"/>
      <c r="D5" s="55"/>
      <c r="E5" s="55"/>
      <c r="F5" s="55"/>
      <c r="G5" s="55"/>
      <c r="H5" s="55"/>
      <c r="I5" s="55"/>
      <c r="J5" s="55"/>
      <c r="K5" s="55"/>
    </row>
    <row r="6" spans="1:256" x14ac:dyDescent="0.2">
      <c r="A6" s="56">
        <f ca="1">TODAY()</f>
        <v>45827</v>
      </c>
      <c r="B6" s="76" t="s">
        <v>232</v>
      </c>
      <c r="C6" s="229"/>
      <c r="D6" s="229"/>
      <c r="E6" s="229"/>
      <c r="F6" s="229"/>
      <c r="G6" s="229"/>
      <c r="H6" s="229"/>
      <c r="I6" s="229"/>
      <c r="J6" s="229"/>
      <c r="K6" s="229"/>
    </row>
    <row r="7" spans="1:256" ht="26.25" x14ac:dyDescent="0.4">
      <c r="A7" s="448"/>
      <c r="B7" s="448"/>
      <c r="C7" s="448"/>
      <c r="D7" s="448"/>
      <c r="E7" s="448"/>
      <c r="F7" s="448"/>
      <c r="G7" s="448"/>
      <c r="H7" s="448"/>
      <c r="I7" s="448"/>
      <c r="J7" s="448"/>
      <c r="K7" s="448"/>
      <c r="L7" s="448"/>
      <c r="M7" s="448"/>
      <c r="N7" s="448"/>
      <c r="O7" s="448"/>
      <c r="P7" s="44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7</v>
      </c>
      <c r="C10" s="63" t="str">
        <f>LOOKUP(B10,R10:AD10,R11:AD11)</f>
        <v>July</v>
      </c>
      <c r="D10" s="64">
        <f>'Customer Info'!C9</f>
        <v>2025</v>
      </c>
      <c r="S10">
        <v>1</v>
      </c>
      <c r="T10">
        <v>2</v>
      </c>
      <c r="U10">
        <v>3</v>
      </c>
      <c r="V10">
        <v>4</v>
      </c>
      <c r="W10">
        <v>5</v>
      </c>
      <c r="X10">
        <v>6</v>
      </c>
      <c r="Y10">
        <v>7</v>
      </c>
      <c r="Z10">
        <v>8</v>
      </c>
      <c r="AA10">
        <v>9</v>
      </c>
      <c r="AB10">
        <v>10</v>
      </c>
      <c r="AC10">
        <v>11</v>
      </c>
      <c r="AD10">
        <v>12</v>
      </c>
    </row>
    <row r="11" spans="1:256" ht="15" customHeight="1" x14ac:dyDescent="0.2">
      <c r="A11" s="441"/>
      <c r="B11" s="441"/>
      <c r="C11" s="441"/>
      <c r="D11" s="441"/>
      <c r="E11" s="441"/>
      <c r="F11" s="441"/>
      <c r="G11" s="441"/>
      <c r="H11" s="441"/>
      <c r="I11" s="44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50" t="s">
        <v>2</v>
      </c>
      <c r="E20" s="450"/>
      <c r="F20" s="450"/>
      <c r="G20" s="450"/>
      <c r="H20" s="450"/>
      <c r="K20" s="158"/>
      <c r="L20" s="158"/>
      <c r="M20" s="158"/>
      <c r="N20" s="158"/>
      <c r="O20" s="188"/>
    </row>
    <row r="21" spans="1:30" x14ac:dyDescent="0.2">
      <c r="A21" s="158" t="s">
        <v>2</v>
      </c>
      <c r="B21" s="158"/>
      <c r="C21" s="210" t="s">
        <v>2</v>
      </c>
      <c r="D21" s="450" t="s">
        <v>2</v>
      </c>
      <c r="E21" s="450"/>
      <c r="F21" s="450"/>
      <c r="G21" s="450"/>
      <c r="H21" s="450"/>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42" t="s">
        <v>71</v>
      </c>
      <c r="H23" s="443"/>
      <c r="I23" s="443"/>
      <c r="J23" s="444"/>
      <c r="K23" s="163"/>
      <c r="L23" s="445" t="s">
        <v>72</v>
      </c>
      <c r="M23" s="445"/>
      <c r="N23" s="445"/>
      <c r="O23" s="445"/>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1.64E-3</v>
      </c>
      <c r="J39" s="100">
        <f>SUM(G39:I39)</f>
        <v>1.64E-3</v>
      </c>
      <c r="K39" s="94" t="s">
        <v>85</v>
      </c>
      <c r="L39" s="89"/>
      <c r="M39" s="89"/>
      <c r="N39" s="189">
        <f>D39*J39</f>
        <v>0</v>
      </c>
      <c r="O39" s="89">
        <f t="shared" si="0"/>
        <v>0</v>
      </c>
      <c r="P39" s="92">
        <f>'Rider Rates'!E53</f>
        <v>45839</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ROUND(MAX(D14,('Customer Info'!B15-100)*0.6,('Customer Info'!B17-100)*0.6),1)</f>
        <v>0</v>
      </c>
      <c r="E41" s="152" t="s">
        <v>211</v>
      </c>
      <c r="F41" s="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19.89</v>
      </c>
      <c r="J46" s="121">
        <f>SUM(G46:I46)</f>
        <v>19.89</v>
      </c>
      <c r="K46" s="94"/>
      <c r="L46" s="89"/>
      <c r="M46" s="89"/>
      <c r="N46" s="89">
        <f>I46</f>
        <v>19.89</v>
      </c>
      <c r="O46" s="89">
        <f>SUM(L46:N46)</f>
        <v>19.89</v>
      </c>
      <c r="P46" s="92">
        <f>'Rider Rates'!$D$93</f>
        <v>45838</v>
      </c>
    </row>
    <row r="47" spans="1:221" x14ac:dyDescent="0.2">
      <c r="A47" s="76" t="s">
        <v>104</v>
      </c>
      <c r="B47" s="72"/>
      <c r="C47" s="72"/>
      <c r="D47" s="217">
        <f>$N$29</f>
        <v>825</v>
      </c>
      <c r="E47" s="97" t="s">
        <v>92</v>
      </c>
      <c r="F47" s="84" t="s">
        <v>80</v>
      </c>
      <c r="G47" s="120"/>
      <c r="H47" s="85"/>
      <c r="I47" s="119">
        <f>'Rider Rates'!$B$107</f>
        <v>0.23374229999999999</v>
      </c>
      <c r="J47" s="119">
        <f>SUM(H47:I47)</f>
        <v>0.23374229999999999</v>
      </c>
      <c r="K47" s="94"/>
      <c r="L47" s="89"/>
      <c r="M47" s="89"/>
      <c r="N47" s="89">
        <f>ROUND(N$29*I47,2)</f>
        <v>192.84</v>
      </c>
      <c r="O47" s="89">
        <f t="shared" si="1"/>
        <v>192.84</v>
      </c>
      <c r="P47" s="92">
        <f>'Rider Rates'!$D$107</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 t="shared" si="2"/>
        <v>2.9050000000000001E-4</v>
      </c>
      <c r="K50" s="94" t="s">
        <v>85</v>
      </c>
      <c r="L50" s="196"/>
      <c r="M50" s="196"/>
      <c r="N50" s="196">
        <f>IF(D50*J50&gt;'Rider Rates'!$C$127,'Rider Rates'!$C$127,D50*J50)</f>
        <v>0</v>
      </c>
      <c r="O50" s="196">
        <f t="shared" si="3"/>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288.93</v>
      </c>
      <c r="O55" s="105">
        <f>SUM(O33:O54)</f>
        <v>288.93</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1113.93</v>
      </c>
      <c r="O57" s="219">
        <f>O29+O55</f>
        <v>1113.93</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1113.93</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1113.93</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29"/>
    </row>
    <row r="74" spans="1:16" x14ac:dyDescent="0.2">
      <c r="A74" s="429"/>
    </row>
    <row r="75" spans="1:16" x14ac:dyDescent="0.2">
      <c r="A75" s="429"/>
    </row>
    <row r="76" spans="1:16" x14ac:dyDescent="0.2">
      <c r="A76" s="429"/>
    </row>
    <row r="77" spans="1:16" x14ac:dyDescent="0.2">
      <c r="A77" s="429"/>
    </row>
    <row r="78" spans="1:16" x14ac:dyDescent="0.2">
      <c r="A78" s="429"/>
    </row>
    <row r="79" spans="1:16" x14ac:dyDescent="0.2">
      <c r="A79" s="429"/>
    </row>
    <row r="80" spans="1:16" x14ac:dyDescent="0.2">
      <c r="A80" s="429"/>
    </row>
    <row r="81" spans="1:1" x14ac:dyDescent="0.2">
      <c r="A81" s="429"/>
    </row>
    <row r="82" spans="1:1" x14ac:dyDescent="0.2">
      <c r="A82" s="429"/>
    </row>
    <row r="83" spans="1:1" x14ac:dyDescent="0.2">
      <c r="A83" s="429"/>
    </row>
    <row r="84" spans="1:1" x14ac:dyDescent="0.2">
      <c r="A84" s="429"/>
    </row>
    <row r="85" spans="1:1" x14ac:dyDescent="0.2">
      <c r="A85" s="429"/>
    </row>
    <row r="86" spans="1:1" x14ac:dyDescent="0.2">
      <c r="A86" s="429"/>
    </row>
    <row r="87" spans="1:1" x14ac:dyDescent="0.2">
      <c r="A87" s="429"/>
    </row>
  </sheetData>
  <sheetProtection algorithmName="SHA-512" hashValue="Z+BNVjhN6XtM2cjKGaqomgUQcFTHk0tIVPVCJmP1+glCOADRYIGWH4plpxJC7SpoSSZ3gPeMJbJVCidUqRNjxw==" saltValue="rYwdPyF0xeGBuzSNvJQa9g=="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195</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196</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0.23374229999999999</v>
      </c>
      <c r="J46" s="285">
        <f t="shared" si="0"/>
        <v>0.23374229999999999</v>
      </c>
      <c r="K46" s="263"/>
      <c r="L46" s="91"/>
      <c r="M46" s="91"/>
      <c r="N46" s="91">
        <f>ROUND(D46*I46,2)</f>
        <v>2.2000000000000002</v>
      </c>
      <c r="O46" s="91">
        <f t="shared" si="2"/>
        <v>2.2000000000000002</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27.74</v>
      </c>
      <c r="O55" s="298">
        <f>SUM(O27:O54)</f>
        <v>27.74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37.14</v>
      </c>
      <c r="O57" s="303">
        <f>O23+O55</f>
        <v>37.14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37.14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37.14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vhKA6JC8bmP6gmIMQwF/m0u9TG4ZcqVbP7xbW5pzaPFQtwWxcxJ7cV0efccua8YSWNzqbwF6XHFVRpQv1S8R8A==" saltValue="Rc+8EXJD0HWX+TwMiuVye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197</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198</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0.23374229999999999</v>
      </c>
      <c r="J46" s="285">
        <f t="shared" si="0"/>
        <v>0.23374229999999999</v>
      </c>
      <c r="K46" s="263"/>
      <c r="L46" s="91"/>
      <c r="M46" s="91"/>
      <c r="N46" s="91">
        <f>ROUND(D46*I46,2)</f>
        <v>32.369999999999997</v>
      </c>
      <c r="O46" s="91">
        <f t="shared" si="2"/>
        <v>32.369999999999997</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69.08</v>
      </c>
      <c r="O55" s="298">
        <f>SUM(O27:O54)</f>
        <v>69.08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207.57999999999998</v>
      </c>
      <c r="O57" s="303">
        <f>O23+O55</f>
        <v>207.57999999999998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207.57999999999998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207.57999999999998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activeCell="A46" sqref="A46:XFD46"/>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55" t="s">
        <v>50</v>
      </c>
      <c r="B1" s="455"/>
      <c r="C1" s="455"/>
      <c r="D1" s="455"/>
      <c r="E1" s="455"/>
      <c r="F1" s="455"/>
      <c r="G1" s="455"/>
      <c r="H1" s="455"/>
      <c r="I1" s="455"/>
      <c r="J1" s="455"/>
      <c r="K1" s="455"/>
      <c r="L1" s="455"/>
      <c r="M1" s="455"/>
      <c r="N1" s="455"/>
      <c r="O1" s="455"/>
      <c r="P1" s="455"/>
    </row>
    <row r="2" spans="1:30" ht="20.25" x14ac:dyDescent="0.3">
      <c r="A2" s="455" t="s">
        <v>138</v>
      </c>
      <c r="B2" s="455"/>
      <c r="C2" s="455"/>
      <c r="D2" s="455"/>
      <c r="E2" s="455"/>
      <c r="F2" s="455"/>
      <c r="G2" s="455"/>
      <c r="H2" s="455"/>
      <c r="I2" s="455"/>
      <c r="J2" s="455"/>
      <c r="K2" s="455"/>
      <c r="L2" s="455"/>
      <c r="M2" s="455"/>
      <c r="N2" s="455"/>
      <c r="O2" s="455"/>
      <c r="P2" s="455"/>
    </row>
    <row r="3" spans="1:30" ht="18" x14ac:dyDescent="0.25">
      <c r="A3" s="456" t="s">
        <v>199</v>
      </c>
      <c r="B3" s="456"/>
      <c r="C3" s="456"/>
      <c r="D3" s="456"/>
      <c r="E3" s="456"/>
      <c r="F3" s="456"/>
      <c r="G3" s="456"/>
      <c r="H3" s="456"/>
      <c r="I3" s="456"/>
      <c r="J3" s="456"/>
      <c r="K3" s="456"/>
      <c r="L3" s="456"/>
      <c r="M3" s="456"/>
      <c r="N3" s="456"/>
      <c r="O3" s="456"/>
      <c r="P3" s="456"/>
    </row>
    <row r="4" spans="1:30" ht="15.75" x14ac:dyDescent="0.25">
      <c r="A4" s="457" t="str">
        <f>'Customer Info'!B12</f>
        <v>Breakdown of Charges Based on Entered Information</v>
      </c>
      <c r="B4" s="457"/>
      <c r="C4" s="457"/>
      <c r="D4" s="457"/>
      <c r="E4" s="457"/>
      <c r="F4" s="457"/>
      <c r="G4" s="457"/>
      <c r="H4" s="457"/>
      <c r="I4" s="457"/>
      <c r="J4" s="457"/>
      <c r="K4" s="457"/>
      <c r="L4" s="457"/>
      <c r="M4" s="457"/>
      <c r="N4" s="457"/>
      <c r="O4" s="457"/>
      <c r="P4" s="457"/>
    </row>
    <row r="5" spans="1:30" ht="15" x14ac:dyDescent="0.2">
      <c r="A5" s="231"/>
      <c r="B5" s="231"/>
      <c r="C5" s="231"/>
      <c r="D5" s="231"/>
      <c r="E5" s="231"/>
      <c r="F5" s="231"/>
      <c r="G5" s="231"/>
      <c r="H5" s="231" t="s">
        <v>200</v>
      </c>
      <c r="I5" s="231"/>
      <c r="J5" s="231"/>
      <c r="K5" s="231"/>
    </row>
    <row r="6" spans="1:30" x14ac:dyDescent="0.2">
      <c r="A6" s="232">
        <f ca="1">TODAY()</f>
        <v>45827</v>
      </c>
      <c r="B6" s="233"/>
      <c r="C6" s="232"/>
      <c r="D6" s="232"/>
      <c r="E6" s="232"/>
      <c r="F6" s="232"/>
      <c r="G6" s="232"/>
      <c r="H6" s="232"/>
      <c r="I6" s="232"/>
    </row>
    <row r="7" spans="1:30" ht="26.25" x14ac:dyDescent="0.4">
      <c r="A7" s="458"/>
      <c r="B7" s="458"/>
      <c r="C7" s="458"/>
      <c r="D7" s="458"/>
      <c r="E7" s="458"/>
      <c r="F7" s="458"/>
      <c r="G7" s="458"/>
      <c r="H7" s="458"/>
      <c r="I7" s="458"/>
      <c r="J7" s="458"/>
      <c r="K7" s="458"/>
      <c r="L7" s="458"/>
      <c r="M7" s="458"/>
      <c r="N7" s="458"/>
      <c r="O7" s="458"/>
      <c r="P7" s="45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7</v>
      </c>
      <c r="C11" s="240" t="str">
        <f>LOOKUP(B11,R11:AD11,R12:AD12)</f>
        <v>July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59"/>
      <c r="B12" s="459"/>
      <c r="C12" s="459"/>
      <c r="D12" s="459"/>
      <c r="E12" s="459"/>
      <c r="F12" s="459"/>
      <c r="G12" s="459"/>
      <c r="H12" s="459"/>
      <c r="I12" s="45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1" t="s">
        <v>71</v>
      </c>
      <c r="H19" s="452"/>
      <c r="I19" s="452"/>
      <c r="J19" s="453"/>
      <c r="K19" s="245"/>
      <c r="L19" s="454" t="s">
        <v>72</v>
      </c>
      <c r="M19" s="454"/>
      <c r="N19" s="454"/>
      <c r="O19" s="45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09">
        <f>'Rider Rates'!$B$16</f>
        <v>0</v>
      </c>
      <c r="J32" s="409">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1.64E-3</v>
      </c>
      <c r="J38" s="276">
        <f>SUM(G38:I38)</f>
        <v>1.64E-3</v>
      </c>
      <c r="K38" s="263" t="s">
        <v>85</v>
      </c>
      <c r="L38" s="91"/>
      <c r="M38" s="91"/>
      <c r="N38" s="91">
        <f>D38*J38</f>
        <v>0</v>
      </c>
      <c r="O38" s="91">
        <f t="shared" si="2"/>
        <v>0</v>
      </c>
      <c r="P38" s="258">
        <f>'Rider Rates'!E53</f>
        <v>45839</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0.23374229999999999</v>
      </c>
      <c r="J46" s="285">
        <f t="shared" si="0"/>
        <v>0.23374229999999999</v>
      </c>
      <c r="K46" s="263"/>
      <c r="L46" s="91"/>
      <c r="M46" s="91"/>
      <c r="N46" s="91">
        <f>ROUND(D46*I46,2)</f>
        <v>192.84</v>
      </c>
      <c r="O46" s="91">
        <f t="shared" si="2"/>
        <v>192.84</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288.93</v>
      </c>
      <c r="O55" s="298">
        <f>SUM(O27:O54)</f>
        <v>288.93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1113.93</v>
      </c>
      <c r="O57" s="303">
        <f>O23+O55</f>
        <v>1113.93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1113.93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1113.93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workbookViewId="0"/>
  </sheetViews>
  <sheetFormatPr defaultRowHeight="12.75" x14ac:dyDescent="0.2"/>
  <cols>
    <col min="1" max="1" width="70.140625" bestFit="1" customWidth="1"/>
    <col min="2" max="2" width="13.42578125" style="402" bestFit="1" customWidth="1"/>
    <col min="3" max="3" width="12.42578125" style="402"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03" t="s">
        <v>234</v>
      </c>
      <c r="C1" s="403"/>
      <c r="D1" s="377" t="s">
        <v>235</v>
      </c>
      <c r="E1" s="377" t="s">
        <v>234</v>
      </c>
      <c r="F1" s="377" t="s">
        <v>235</v>
      </c>
    </row>
    <row r="3" spans="1:10" x14ac:dyDescent="0.2">
      <c r="A3" s="59" t="s">
        <v>236</v>
      </c>
    </row>
    <row r="4" spans="1:10" x14ac:dyDescent="0.2">
      <c r="A4" s="68" t="s">
        <v>237</v>
      </c>
      <c r="B4" s="402">
        <v>4.6278999999999999E-3</v>
      </c>
      <c r="C4" s="378"/>
      <c r="D4" s="379">
        <v>45657</v>
      </c>
    </row>
    <row r="5" spans="1:10" x14ac:dyDescent="0.2">
      <c r="A5" s="68" t="s">
        <v>238</v>
      </c>
      <c r="B5" s="402">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72"/>
      <c r="C14" s="473"/>
      <c r="D14" s="473"/>
      <c r="G14" s="146"/>
      <c r="H14" s="472"/>
      <c r="I14" s="472"/>
      <c r="J14" s="472"/>
    </row>
    <row r="15" spans="1:10" x14ac:dyDescent="0.2">
      <c r="A15" s="381" t="s">
        <v>245</v>
      </c>
      <c r="B15" s="410">
        <v>0</v>
      </c>
      <c r="C15" s="383"/>
      <c r="D15" s="60">
        <v>45716</v>
      </c>
      <c r="G15" s="381"/>
      <c r="H15" s="383"/>
      <c r="I15" s="383"/>
      <c r="J15" s="60"/>
    </row>
    <row r="16" spans="1:10" x14ac:dyDescent="0.2">
      <c r="A16" s="384" t="s">
        <v>246</v>
      </c>
      <c r="B16" s="383">
        <v>0</v>
      </c>
      <c r="C16" s="383"/>
      <c r="D16" s="60">
        <v>45197</v>
      </c>
    </row>
    <row r="18" spans="1:6" x14ac:dyDescent="0.2">
      <c r="A18" s="59" t="s">
        <v>247</v>
      </c>
      <c r="B18" s="404">
        <v>0</v>
      </c>
      <c r="C18" s="474"/>
      <c r="D18" s="60">
        <v>44531</v>
      </c>
      <c r="E18" s="385">
        <v>0</v>
      </c>
      <c r="F18" s="60">
        <v>44531</v>
      </c>
    </row>
    <row r="20" spans="1:6" x14ac:dyDescent="0.2">
      <c r="A20" s="64" t="s">
        <v>248</v>
      </c>
      <c r="B20" s="475" t="s">
        <v>249</v>
      </c>
      <c r="C20" s="475" t="s">
        <v>250</v>
      </c>
    </row>
    <row r="21" spans="1:6" x14ac:dyDescent="0.2">
      <c r="A21" s="381" t="s">
        <v>251</v>
      </c>
      <c r="B21" s="476">
        <v>7.6880000000000004E-2</v>
      </c>
      <c r="C21" s="476">
        <v>7.6880000000000004E-2</v>
      </c>
      <c r="D21" s="60">
        <v>45809</v>
      </c>
    </row>
    <row r="22" spans="1:6" x14ac:dyDescent="0.2">
      <c r="A22" s="381" t="s">
        <v>252</v>
      </c>
      <c r="B22" s="476">
        <v>7.6880000000000004E-2</v>
      </c>
      <c r="C22" s="476">
        <v>7.6880000000000004E-2</v>
      </c>
      <c r="D22" s="60">
        <v>45809</v>
      </c>
    </row>
    <row r="23" spans="1:6" x14ac:dyDescent="0.2">
      <c r="A23" s="381" t="s">
        <v>253</v>
      </c>
      <c r="B23" s="476">
        <v>7.6880000000000004E-2</v>
      </c>
      <c r="C23" s="476">
        <v>7.6880000000000004E-2</v>
      </c>
      <c r="D23" s="60">
        <v>45809</v>
      </c>
    </row>
    <row r="24" spans="1:6" x14ac:dyDescent="0.2">
      <c r="A24" s="381" t="s">
        <v>254</v>
      </c>
      <c r="B24" s="476">
        <v>7.4289999999999995E-2</v>
      </c>
      <c r="C24" s="476">
        <v>7.4289999999999995E-2</v>
      </c>
      <c r="D24" s="60">
        <v>45809</v>
      </c>
    </row>
    <row r="25" spans="1:6" x14ac:dyDescent="0.2">
      <c r="A25" s="381" t="s">
        <v>255</v>
      </c>
      <c r="B25" s="476">
        <v>7.2950000000000001E-2</v>
      </c>
      <c r="C25" s="476">
        <v>7.2950000000000001E-2</v>
      </c>
      <c r="D25" s="60">
        <v>45809</v>
      </c>
    </row>
    <row r="26" spans="1:6" x14ac:dyDescent="0.2">
      <c r="A26" s="68"/>
      <c r="B26" s="413"/>
      <c r="C26" s="413"/>
      <c r="D26" s="60"/>
    </row>
    <row r="27" spans="1:6" x14ac:dyDescent="0.2">
      <c r="A27" s="64" t="s">
        <v>256</v>
      </c>
      <c r="B27" s="475" t="s">
        <v>249</v>
      </c>
      <c r="C27" s="475" t="s">
        <v>250</v>
      </c>
      <c r="D27" s="60"/>
    </row>
    <row r="28" spans="1:6" x14ac:dyDescent="0.2">
      <c r="A28" s="381" t="s">
        <v>257</v>
      </c>
      <c r="B28" s="477">
        <v>2.298E-2</v>
      </c>
      <c r="C28" s="414"/>
      <c r="D28" s="60">
        <v>45809</v>
      </c>
    </row>
    <row r="29" spans="1:6" x14ac:dyDescent="0.2">
      <c r="A29" s="68" t="s">
        <v>258</v>
      </c>
      <c r="B29" s="413">
        <v>3.18762E-2</v>
      </c>
      <c r="C29" s="413">
        <v>3.18762E-2</v>
      </c>
      <c r="D29" s="60">
        <v>45809</v>
      </c>
    </row>
    <row r="30" spans="1:6" x14ac:dyDescent="0.2">
      <c r="A30" s="68" t="s">
        <v>259</v>
      </c>
      <c r="B30" s="413">
        <v>3.0280600000000001E-2</v>
      </c>
      <c r="C30" s="413">
        <v>1.72503E-2</v>
      </c>
      <c r="D30" s="60">
        <v>45809</v>
      </c>
    </row>
    <row r="31" spans="1:6" x14ac:dyDescent="0.2">
      <c r="A31" s="68" t="s">
        <v>260</v>
      </c>
      <c r="B31" s="413">
        <v>2.8333000000000001E-2</v>
      </c>
      <c r="C31" s="413">
        <v>2.0174299999999999E-2</v>
      </c>
      <c r="D31" s="60">
        <v>45809</v>
      </c>
    </row>
    <row r="32" spans="1:6" x14ac:dyDescent="0.2">
      <c r="A32" s="68" t="s">
        <v>261</v>
      </c>
      <c r="B32" s="413">
        <v>3.97676E-2</v>
      </c>
      <c r="C32" s="413"/>
      <c r="D32" s="60">
        <v>45809</v>
      </c>
    </row>
    <row r="33" spans="1:4" x14ac:dyDescent="0.2">
      <c r="A33" s="68" t="s">
        <v>262</v>
      </c>
      <c r="B33" s="413">
        <v>1.3643000000000001E-2</v>
      </c>
      <c r="C33" s="414"/>
      <c r="D33" s="60">
        <v>45809</v>
      </c>
    </row>
    <row r="34" spans="1:4" x14ac:dyDescent="0.2">
      <c r="A34" s="68" t="s">
        <v>263</v>
      </c>
      <c r="B34" s="413">
        <v>0.19200049999999999</v>
      </c>
      <c r="C34" s="414"/>
      <c r="D34" s="60">
        <v>45809</v>
      </c>
    </row>
    <row r="35" spans="1:4" x14ac:dyDescent="0.2">
      <c r="A35" s="68" t="s">
        <v>264</v>
      </c>
      <c r="B35" s="413">
        <v>0</v>
      </c>
      <c r="C35" s="414"/>
      <c r="D35" s="60">
        <v>45809</v>
      </c>
    </row>
    <row r="36" spans="1:4" x14ac:dyDescent="0.2">
      <c r="A36" s="68" t="s">
        <v>265</v>
      </c>
      <c r="B36" s="413">
        <v>1.8849999999999999E-2</v>
      </c>
      <c r="C36" s="413"/>
      <c r="D36" s="60">
        <v>45809</v>
      </c>
    </row>
    <row r="37" spans="1:4" x14ac:dyDescent="0.2">
      <c r="A37" s="381" t="s">
        <v>253</v>
      </c>
      <c r="B37" s="413">
        <v>1.8180000000000002E-2</v>
      </c>
      <c r="C37" s="414"/>
      <c r="D37" s="60">
        <v>45809</v>
      </c>
    </row>
    <row r="38" spans="1:4" x14ac:dyDescent="0.2">
      <c r="A38" s="381" t="s">
        <v>266</v>
      </c>
      <c r="B38" s="413">
        <v>0.15807350000000001</v>
      </c>
      <c r="C38" s="414"/>
      <c r="D38" s="60">
        <v>45809</v>
      </c>
    </row>
    <row r="39" spans="1:4" x14ac:dyDescent="0.2">
      <c r="A39" s="381" t="s">
        <v>267</v>
      </c>
      <c r="B39" s="413">
        <v>0</v>
      </c>
      <c r="C39" s="414"/>
      <c r="D39" s="60">
        <v>45809</v>
      </c>
    </row>
    <row r="40" spans="1:4" x14ac:dyDescent="0.2">
      <c r="A40" s="68" t="s">
        <v>268</v>
      </c>
      <c r="B40" s="413">
        <v>5.64179E-2</v>
      </c>
      <c r="D40" s="60">
        <v>45809</v>
      </c>
    </row>
    <row r="41" spans="1:4" x14ac:dyDescent="0.2">
      <c r="A41" s="68" t="s">
        <v>269</v>
      </c>
      <c r="B41" s="414">
        <v>1.928E-4</v>
      </c>
      <c r="D41" s="60">
        <v>45809</v>
      </c>
    </row>
    <row r="42" spans="1:4" x14ac:dyDescent="0.2">
      <c r="A42" s="381" t="s">
        <v>254</v>
      </c>
      <c r="B42" s="414">
        <v>1.3849999999999999E-2</v>
      </c>
      <c r="D42" s="60">
        <v>45809</v>
      </c>
    </row>
    <row r="43" spans="1:4" x14ac:dyDescent="0.2">
      <c r="A43" s="381" t="s">
        <v>255</v>
      </c>
      <c r="B43" s="414">
        <v>1.6299999999999999E-2</v>
      </c>
      <c r="D43" s="60">
        <v>45809</v>
      </c>
    </row>
    <row r="44" spans="1:4" x14ac:dyDescent="0.2">
      <c r="A44" s="381" t="s">
        <v>270</v>
      </c>
      <c r="B44" s="414">
        <v>2.10674E-2</v>
      </c>
      <c r="C44" s="478">
        <v>9.0900000000000009E-3</v>
      </c>
      <c r="D44" s="60">
        <v>45809</v>
      </c>
    </row>
    <row r="45" spans="1:4" x14ac:dyDescent="0.2">
      <c r="A45" s="381" t="s">
        <v>271</v>
      </c>
      <c r="B45" s="414">
        <v>1.6396899999999999E-2</v>
      </c>
      <c r="C45" s="478">
        <v>6.9249999999999997E-3</v>
      </c>
      <c r="D45" s="60">
        <v>45809</v>
      </c>
    </row>
    <row r="46" spans="1:4" x14ac:dyDescent="0.2">
      <c r="A46" s="381" t="s">
        <v>272</v>
      </c>
      <c r="B46" s="414">
        <v>1.9659699999999999E-2</v>
      </c>
      <c r="C46" s="478">
        <v>8.1499999999999993E-3</v>
      </c>
      <c r="D46" s="60">
        <v>45809</v>
      </c>
    </row>
    <row r="47" spans="1:4" x14ac:dyDescent="0.2">
      <c r="D47" s="60"/>
    </row>
    <row r="48" spans="1:4" x14ac:dyDescent="0.2">
      <c r="A48" s="68"/>
      <c r="D48" s="60"/>
    </row>
    <row r="49" spans="1:8" x14ac:dyDescent="0.2">
      <c r="A49" s="64" t="s">
        <v>273</v>
      </c>
      <c r="B49" s="480">
        <v>1.4672000000000001E-3</v>
      </c>
      <c r="D49" s="60">
        <v>45838</v>
      </c>
    </row>
    <row r="50" spans="1:8" x14ac:dyDescent="0.2">
      <c r="A50" s="68"/>
      <c r="D50" s="60"/>
    </row>
    <row r="51" spans="1:8" x14ac:dyDescent="0.2">
      <c r="A51" s="64" t="s">
        <v>96</v>
      </c>
      <c r="B51" s="405" t="s">
        <v>274</v>
      </c>
      <c r="C51" s="405" t="s">
        <v>275</v>
      </c>
      <c r="D51" s="202" t="s">
        <v>76</v>
      </c>
      <c r="E51" s="202" t="s">
        <v>276</v>
      </c>
    </row>
    <row r="52" spans="1:8" x14ac:dyDescent="0.2">
      <c r="A52" s="381" t="s">
        <v>277</v>
      </c>
      <c r="B52" s="483">
        <v>0.88</v>
      </c>
      <c r="C52" s="407">
        <v>0</v>
      </c>
      <c r="D52" s="408">
        <f>SUM(B52:C52)</f>
        <v>0.88</v>
      </c>
      <c r="E52" s="386">
        <v>45839</v>
      </c>
      <c r="F52" s="387"/>
    </row>
    <row r="53" spans="1:8" x14ac:dyDescent="0.2">
      <c r="A53" s="381" t="s">
        <v>278</v>
      </c>
      <c r="B53" s="484">
        <v>1.64E-3</v>
      </c>
      <c r="C53" s="388">
        <v>0</v>
      </c>
      <c r="D53" s="387">
        <f>SUM(B53:C53)</f>
        <v>1.64E-3</v>
      </c>
      <c r="E53" s="386">
        <v>45839</v>
      </c>
      <c r="F53" s="389"/>
    </row>
    <row r="54" spans="1:8" x14ac:dyDescent="0.2">
      <c r="A54" s="381"/>
      <c r="B54" s="390"/>
      <c r="D54" s="60"/>
    </row>
    <row r="55" spans="1:8" x14ac:dyDescent="0.2">
      <c r="A55" s="68"/>
      <c r="D55" s="60"/>
      <c r="G55" s="402"/>
    </row>
    <row r="56" spans="1:8" x14ac:dyDescent="0.2">
      <c r="A56" s="64" t="s">
        <v>279</v>
      </c>
      <c r="G56" s="402"/>
    </row>
    <row r="57" spans="1:8" x14ac:dyDescent="0.2">
      <c r="A57" s="381" t="s">
        <v>251</v>
      </c>
      <c r="B57" s="402">
        <v>3.5317099999999997E-2</v>
      </c>
      <c r="D57" s="60">
        <v>45747</v>
      </c>
      <c r="F57" s="44" t="s">
        <v>280</v>
      </c>
      <c r="G57" s="481">
        <v>1.9706999999999999E-2</v>
      </c>
      <c r="H57" s="60">
        <v>45747</v>
      </c>
    </row>
    <row r="58" spans="1:8" x14ac:dyDescent="0.2">
      <c r="A58" s="381" t="s">
        <v>281</v>
      </c>
      <c r="B58" s="411">
        <v>1.9706999999999999E-2</v>
      </c>
      <c r="D58" s="60">
        <v>45747</v>
      </c>
      <c r="F58" s="44" t="s">
        <v>282</v>
      </c>
      <c r="G58" s="481">
        <v>2.7207599999999998E-2</v>
      </c>
      <c r="H58" s="60">
        <v>45747</v>
      </c>
    </row>
    <row r="59" spans="1:8" x14ac:dyDescent="0.2">
      <c r="A59" s="381" t="s">
        <v>253</v>
      </c>
      <c r="B59" s="402">
        <v>4.5750000000000001E-4</v>
      </c>
      <c r="D59" s="60">
        <v>45747</v>
      </c>
      <c r="G59" s="402"/>
    </row>
    <row r="60" spans="1:8" x14ac:dyDescent="0.2">
      <c r="A60" s="381" t="s">
        <v>254</v>
      </c>
      <c r="B60" s="402">
        <v>4.4210000000000001E-4</v>
      </c>
      <c r="D60" s="60">
        <v>45747</v>
      </c>
    </row>
    <row r="61" spans="1:8" x14ac:dyDescent="0.2">
      <c r="A61" s="381" t="s">
        <v>255</v>
      </c>
      <c r="B61" s="402">
        <v>4.3409999999999998E-4</v>
      </c>
      <c r="D61" s="60">
        <v>45747</v>
      </c>
    </row>
    <row r="63" spans="1:8" x14ac:dyDescent="0.2">
      <c r="A63" s="64" t="s">
        <v>283</v>
      </c>
    </row>
    <row r="64" spans="1:8" x14ac:dyDescent="0.2">
      <c r="A64" s="381" t="s">
        <v>253</v>
      </c>
      <c r="B64" s="391">
        <v>6.95</v>
      </c>
      <c r="D64" s="60">
        <v>45747</v>
      </c>
    </row>
    <row r="65" spans="1:4" x14ac:dyDescent="0.2">
      <c r="A65" s="381" t="s">
        <v>254</v>
      </c>
      <c r="B65" s="391">
        <v>8.59</v>
      </c>
      <c r="D65" s="60">
        <v>45747</v>
      </c>
    </row>
    <row r="66" spans="1:4" x14ac:dyDescent="0.2">
      <c r="A66" s="381" t="s">
        <v>255</v>
      </c>
      <c r="B66" s="391">
        <v>7.72</v>
      </c>
      <c r="D66" s="60">
        <v>45747</v>
      </c>
    </row>
    <row r="67" spans="1:4" x14ac:dyDescent="0.2">
      <c r="A67" s="381"/>
      <c r="B67" s="391"/>
      <c r="D67" s="60"/>
    </row>
    <row r="68" spans="1:4" x14ac:dyDescent="0.2">
      <c r="A68" s="64" t="s">
        <v>284</v>
      </c>
      <c r="B68" s="378">
        <v>7.3870000000000001E-4</v>
      </c>
      <c r="D68" s="60">
        <v>45747</v>
      </c>
    </row>
    <row r="69" spans="1:4" x14ac:dyDescent="0.2">
      <c r="A69" s="68"/>
      <c r="D69" s="60"/>
    </row>
    <row r="70" spans="1:4" x14ac:dyDescent="0.2">
      <c r="A70" s="64" t="s">
        <v>285</v>
      </c>
      <c r="C70" s="479"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1">
        <v>0</v>
      </c>
      <c r="C79" s="378"/>
      <c r="D79" s="60">
        <v>45444</v>
      </c>
    </row>
    <row r="80" spans="1:4" x14ac:dyDescent="0.2">
      <c r="A80" s="68" t="s">
        <v>289</v>
      </c>
      <c r="B80" s="391">
        <v>0</v>
      </c>
      <c r="C80" s="378"/>
      <c r="D80" s="60">
        <v>45444</v>
      </c>
    </row>
    <row r="81" spans="1:6" x14ac:dyDescent="0.2">
      <c r="A81" s="68"/>
      <c r="B81" s="383"/>
      <c r="C81" s="383"/>
      <c r="D81" s="60"/>
    </row>
    <row r="82" spans="1:6" x14ac:dyDescent="0.2">
      <c r="A82" s="64" t="s">
        <v>293</v>
      </c>
      <c r="D82" s="60"/>
    </row>
    <row r="83" spans="1:6" x14ac:dyDescent="0.2">
      <c r="A83" s="68" t="s">
        <v>288</v>
      </c>
      <c r="B83" s="391">
        <v>0</v>
      </c>
      <c r="C83" s="378"/>
      <c r="D83" s="60">
        <v>45444</v>
      </c>
    </row>
    <row r="84" spans="1:6" x14ac:dyDescent="0.2">
      <c r="A84" s="68" t="s">
        <v>290</v>
      </c>
      <c r="B84" s="391">
        <v>0</v>
      </c>
      <c r="C84" s="378"/>
      <c r="D84" s="60">
        <v>45444</v>
      </c>
    </row>
    <row r="85" spans="1:6" x14ac:dyDescent="0.2">
      <c r="A85" s="68" t="s">
        <v>291</v>
      </c>
      <c r="B85" s="391">
        <v>0</v>
      </c>
      <c r="C85" s="383"/>
      <c r="D85" s="60">
        <v>45444</v>
      </c>
    </row>
    <row r="86" spans="1:6" x14ac:dyDescent="0.2">
      <c r="A86" s="68"/>
      <c r="B86" s="383"/>
      <c r="C86" s="383"/>
      <c r="D86" s="60"/>
    </row>
    <row r="87" spans="1:6" x14ac:dyDescent="0.2">
      <c r="A87" s="64" t="s">
        <v>294</v>
      </c>
      <c r="B87" s="412">
        <v>1.9512100000000001E-2</v>
      </c>
      <c r="C87" s="392"/>
      <c r="D87" s="60">
        <v>45747</v>
      </c>
    </row>
    <row r="88" spans="1:6" x14ac:dyDescent="0.2">
      <c r="A88" s="68"/>
      <c r="D88" s="60"/>
    </row>
    <row r="89" spans="1:6" x14ac:dyDescent="0.2">
      <c r="A89" s="59" t="s">
        <v>295</v>
      </c>
      <c r="B89" s="393">
        <v>6.6985699999999995E-2</v>
      </c>
      <c r="C89" s="393"/>
      <c r="D89" s="60">
        <v>45167</v>
      </c>
    </row>
    <row r="91" spans="1:6" x14ac:dyDescent="0.2">
      <c r="A91" s="59" t="s">
        <v>296</v>
      </c>
      <c r="D91" s="60"/>
    </row>
    <row r="92" spans="1:6" x14ac:dyDescent="0.2">
      <c r="A92" s="381" t="s">
        <v>251</v>
      </c>
      <c r="B92" s="128">
        <v>2.35</v>
      </c>
      <c r="C92" s="389"/>
      <c r="D92" s="60">
        <v>45838</v>
      </c>
    </row>
    <row r="93" spans="1:6" x14ac:dyDescent="0.2">
      <c r="A93" s="381" t="s">
        <v>297</v>
      </c>
      <c r="B93" s="128">
        <v>19.89</v>
      </c>
      <c r="C93" s="389"/>
      <c r="D93" s="60">
        <v>45838</v>
      </c>
    </row>
    <row r="95" spans="1:6" x14ac:dyDescent="0.2">
      <c r="A95" s="59" t="s">
        <v>298</v>
      </c>
      <c r="B95" s="393"/>
      <c r="C95" s="393"/>
      <c r="D95" s="60"/>
    </row>
    <row r="96" spans="1:6" x14ac:dyDescent="0.2">
      <c r="A96" s="68" t="s">
        <v>287</v>
      </c>
      <c r="B96" s="378">
        <v>0</v>
      </c>
      <c r="C96" s="378"/>
      <c r="D96" s="60">
        <v>44531</v>
      </c>
      <c r="E96" s="394"/>
      <c r="F96" s="60"/>
    </row>
    <row r="97" spans="1:6" x14ac:dyDescent="0.2">
      <c r="A97" s="68" t="s">
        <v>265</v>
      </c>
      <c r="B97" s="378">
        <v>0</v>
      </c>
      <c r="C97" s="378"/>
      <c r="D97" s="60">
        <v>44531</v>
      </c>
      <c r="E97" s="394"/>
      <c r="F97" s="60"/>
    </row>
    <row r="98" spans="1:6" x14ac:dyDescent="0.2">
      <c r="A98" s="68" t="s">
        <v>299</v>
      </c>
      <c r="B98" s="378">
        <v>0</v>
      </c>
      <c r="C98" s="378"/>
      <c r="D98" s="60">
        <v>44531</v>
      </c>
      <c r="E98" s="394"/>
      <c r="F98" s="60"/>
    </row>
    <row r="99" spans="1:6" x14ac:dyDescent="0.2">
      <c r="A99" s="68" t="s">
        <v>300</v>
      </c>
      <c r="B99" s="378">
        <v>0</v>
      </c>
      <c r="C99" s="378"/>
      <c r="D99" s="60">
        <v>44531</v>
      </c>
      <c r="E99" s="394"/>
      <c r="F99" s="60"/>
    </row>
    <row r="100" spans="1:6" x14ac:dyDescent="0.2">
      <c r="A100" s="68" t="s">
        <v>301</v>
      </c>
      <c r="B100" s="378">
        <v>0</v>
      </c>
      <c r="C100" s="378"/>
      <c r="D100" s="60">
        <v>44531</v>
      </c>
      <c r="E100" s="394"/>
      <c r="F100" s="60"/>
    </row>
    <row r="101" spans="1:6" x14ac:dyDescent="0.2">
      <c r="A101" s="68" t="s">
        <v>302</v>
      </c>
      <c r="B101" s="378">
        <v>0</v>
      </c>
      <c r="C101" s="378"/>
      <c r="D101" s="60">
        <v>44531</v>
      </c>
      <c r="E101" s="394"/>
      <c r="F101" s="60"/>
    </row>
    <row r="102" spans="1:6" x14ac:dyDescent="0.2">
      <c r="A102" s="68" t="s">
        <v>303</v>
      </c>
      <c r="B102" s="378">
        <v>0</v>
      </c>
      <c r="C102" s="378"/>
      <c r="D102" s="60">
        <v>44531</v>
      </c>
      <c r="E102" s="394"/>
      <c r="F102" s="60"/>
    </row>
    <row r="103" spans="1:6" x14ac:dyDescent="0.2">
      <c r="A103" s="68" t="s">
        <v>304</v>
      </c>
      <c r="B103" s="378">
        <v>0</v>
      </c>
      <c r="C103" s="378"/>
      <c r="D103" s="60">
        <v>44531</v>
      </c>
      <c r="E103" s="394"/>
      <c r="F103" s="60"/>
    </row>
    <row r="104" spans="1:6" x14ac:dyDescent="0.2">
      <c r="A104" s="68" t="s">
        <v>305</v>
      </c>
      <c r="B104" s="378">
        <v>0</v>
      </c>
      <c r="C104" s="378"/>
      <c r="D104" s="60">
        <v>44531</v>
      </c>
      <c r="E104" s="394"/>
      <c r="F104" s="60"/>
    </row>
    <row r="105" spans="1:6" x14ac:dyDescent="0.2">
      <c r="A105" s="68" t="s">
        <v>306</v>
      </c>
      <c r="B105" s="378">
        <v>0</v>
      </c>
      <c r="C105" s="378"/>
      <c r="D105" s="60">
        <v>44531</v>
      </c>
      <c r="E105" s="394"/>
      <c r="F105" s="60"/>
    </row>
    <row r="107" spans="1:6" x14ac:dyDescent="0.2">
      <c r="A107" s="59" t="s">
        <v>307</v>
      </c>
      <c r="B107" s="482">
        <v>0.23374229999999999</v>
      </c>
      <c r="C107" s="393"/>
      <c r="D107" s="395">
        <v>45838</v>
      </c>
    </row>
    <row r="109" spans="1:6" x14ac:dyDescent="0.2">
      <c r="A109" s="381" t="s">
        <v>251</v>
      </c>
      <c r="B109" s="389">
        <v>0</v>
      </c>
      <c r="C109" s="389"/>
      <c r="D109" s="60">
        <v>44894</v>
      </c>
    </row>
    <row r="110" spans="1:6" x14ac:dyDescent="0.2">
      <c r="A110" s="381" t="s">
        <v>297</v>
      </c>
      <c r="B110" s="389">
        <v>0</v>
      </c>
      <c r="C110" s="389"/>
      <c r="D110" s="60">
        <v>44894</v>
      </c>
    </row>
    <row r="112" spans="1:6" x14ac:dyDescent="0.2">
      <c r="A112" s="64" t="s">
        <v>308</v>
      </c>
      <c r="D112" s="60"/>
    </row>
    <row r="113" spans="1:5" x14ac:dyDescent="0.2">
      <c r="A113" s="68" t="s">
        <v>309</v>
      </c>
      <c r="B113" s="396">
        <v>3.8972999999999998E-3</v>
      </c>
      <c r="C113" s="383"/>
      <c r="D113" s="60">
        <v>44531</v>
      </c>
    </row>
    <row r="114" spans="1:5" x14ac:dyDescent="0.2">
      <c r="A114" s="68" t="s">
        <v>310</v>
      </c>
      <c r="B114" s="396">
        <v>3.7618E-3</v>
      </c>
      <c r="C114" s="383"/>
      <c r="D114" s="60">
        <v>44531</v>
      </c>
    </row>
    <row r="115" spans="1:5" x14ac:dyDescent="0.2">
      <c r="A115" s="68" t="s">
        <v>311</v>
      </c>
      <c r="B115" s="396">
        <v>3.6865999999999999E-3</v>
      </c>
      <c r="C115" s="383"/>
      <c r="D115" s="60">
        <v>44531</v>
      </c>
    </row>
    <row r="117" spans="1:5" x14ac:dyDescent="0.2">
      <c r="A117" s="64" t="s">
        <v>107</v>
      </c>
    </row>
    <row r="118" spans="1:5" x14ac:dyDescent="0.2">
      <c r="A118" s="68" t="s">
        <v>251</v>
      </c>
      <c r="B118" s="389">
        <v>0</v>
      </c>
      <c r="D118" s="60">
        <v>45657</v>
      </c>
    </row>
    <row r="119" spans="1:5" x14ac:dyDescent="0.2">
      <c r="A119" s="68" t="s">
        <v>297</v>
      </c>
      <c r="B119" s="389">
        <v>0</v>
      </c>
      <c r="D119" s="60">
        <v>45657</v>
      </c>
    </row>
    <row r="121" spans="1:5" x14ac:dyDescent="0.2">
      <c r="A121" s="59" t="s">
        <v>105</v>
      </c>
      <c r="D121" s="60"/>
    </row>
    <row r="122" spans="1:5" x14ac:dyDescent="0.2">
      <c r="A122" s="381" t="s">
        <v>251</v>
      </c>
      <c r="B122" s="406">
        <v>0.97</v>
      </c>
      <c r="C122" s="389"/>
      <c r="D122" s="60">
        <v>45593</v>
      </c>
    </row>
    <row r="123" spans="1:5" x14ac:dyDescent="0.2">
      <c r="A123" s="381" t="s">
        <v>297</v>
      </c>
      <c r="B123" s="406">
        <v>4.84</v>
      </c>
      <c r="C123" s="389"/>
      <c r="D123" s="60">
        <v>45593</v>
      </c>
    </row>
    <row r="125" spans="1:5" x14ac:dyDescent="0.2">
      <c r="A125" s="64" t="s">
        <v>108</v>
      </c>
      <c r="B125" s="397"/>
      <c r="E125" s="60"/>
    </row>
    <row r="126" spans="1:5" x14ac:dyDescent="0.2">
      <c r="A126" s="381" t="s">
        <v>251</v>
      </c>
      <c r="B126" s="402">
        <v>0.1</v>
      </c>
      <c r="C126" s="474"/>
      <c r="E126" s="60">
        <v>45658</v>
      </c>
    </row>
    <row r="127" spans="1:5" x14ac:dyDescent="0.2">
      <c r="A127" s="68" t="s">
        <v>237</v>
      </c>
      <c r="B127" s="402">
        <v>2.9050000000000001E-4</v>
      </c>
      <c r="C127" s="398">
        <v>242</v>
      </c>
      <c r="D127" t="s">
        <v>312</v>
      </c>
      <c r="E127" s="60">
        <v>45658</v>
      </c>
    </row>
    <row r="128" spans="1:5" x14ac:dyDescent="0.2">
      <c r="A128" s="68" t="s">
        <v>238</v>
      </c>
      <c r="B128" s="402">
        <v>0</v>
      </c>
      <c r="E128" s="60">
        <v>45658</v>
      </c>
    </row>
    <row r="130" spans="1:8" x14ac:dyDescent="0.2">
      <c r="A130" s="64" t="s">
        <v>109</v>
      </c>
    </row>
    <row r="131" spans="1:8" x14ac:dyDescent="0.2">
      <c r="A131" s="381" t="s">
        <v>251</v>
      </c>
      <c r="B131" s="398">
        <v>0</v>
      </c>
      <c r="D131" s="60">
        <v>44531</v>
      </c>
    </row>
    <row r="132" spans="1:8" x14ac:dyDescent="0.2">
      <c r="A132" s="381" t="s">
        <v>281</v>
      </c>
      <c r="B132" s="398">
        <v>0</v>
      </c>
      <c r="D132" s="60">
        <v>44531</v>
      </c>
    </row>
    <row r="133" spans="1:8" x14ac:dyDescent="0.2">
      <c r="A133" s="381" t="s">
        <v>253</v>
      </c>
      <c r="B133" s="398">
        <v>0</v>
      </c>
      <c r="D133" s="60">
        <v>44531</v>
      </c>
    </row>
    <row r="134" spans="1:8" x14ac:dyDescent="0.2">
      <c r="A134" s="381" t="s">
        <v>254</v>
      </c>
      <c r="B134" s="398">
        <v>0</v>
      </c>
      <c r="D134" s="60">
        <v>44531</v>
      </c>
    </row>
    <row r="135" spans="1:8" x14ac:dyDescent="0.2">
      <c r="A135" s="381" t="s">
        <v>255</v>
      </c>
      <c r="B135" s="398">
        <v>0</v>
      </c>
      <c r="D135" s="60">
        <v>44531</v>
      </c>
    </row>
    <row r="137" spans="1:8" x14ac:dyDescent="0.2">
      <c r="A137" s="59" t="s">
        <v>110</v>
      </c>
      <c r="D137" s="60"/>
    </row>
    <row r="138" spans="1:8" x14ac:dyDescent="0.2">
      <c r="A138" s="381" t="s">
        <v>251</v>
      </c>
      <c r="B138" s="389">
        <v>0</v>
      </c>
      <c r="C138" s="389"/>
      <c r="D138" s="60">
        <v>44531</v>
      </c>
    </row>
    <row r="139" spans="1:8" x14ac:dyDescent="0.2">
      <c r="A139" s="381" t="s">
        <v>297</v>
      </c>
      <c r="B139" s="389">
        <v>0</v>
      </c>
      <c r="C139" s="389"/>
      <c r="D139" s="60">
        <v>44531</v>
      </c>
    </row>
    <row r="141" spans="1:8" x14ac:dyDescent="0.2">
      <c r="A141" s="59" t="s">
        <v>111</v>
      </c>
      <c r="D141" t="s">
        <v>313</v>
      </c>
    </row>
    <row r="143" spans="1:8" x14ac:dyDescent="0.2">
      <c r="A143" s="59" t="s">
        <v>314</v>
      </c>
      <c r="B143" s="399">
        <v>10</v>
      </c>
      <c r="C143" s="390">
        <v>3.7427700000000001E-2</v>
      </c>
      <c r="D143" s="390">
        <v>1.5787499999999999E-2</v>
      </c>
      <c r="E143" s="399"/>
      <c r="F143" s="399">
        <v>0</v>
      </c>
      <c r="G143" s="399">
        <v>0</v>
      </c>
      <c r="H143" s="60">
        <v>45444</v>
      </c>
    </row>
    <row r="145" spans="1:8" x14ac:dyDescent="0.2">
      <c r="A145" s="59" t="s">
        <v>315</v>
      </c>
      <c r="B145" s="400">
        <v>9.4</v>
      </c>
      <c r="C145" s="401">
        <v>2.0634799999999998E-2</v>
      </c>
      <c r="D145" s="399">
        <v>0</v>
      </c>
      <c r="E145" s="399">
        <v>0</v>
      </c>
      <c r="F145" s="399">
        <v>0</v>
      </c>
      <c r="G145" s="400">
        <v>0</v>
      </c>
      <c r="H145" s="60">
        <v>45444</v>
      </c>
    </row>
    <row r="146" spans="1:8" x14ac:dyDescent="0.2">
      <c r="A146" s="59" t="s">
        <v>316</v>
      </c>
      <c r="B146" s="400">
        <v>138.5</v>
      </c>
      <c r="C146" s="401">
        <v>1.3832199999999999E-2</v>
      </c>
      <c r="D146" s="399">
        <v>0</v>
      </c>
      <c r="E146" s="399">
        <v>0</v>
      </c>
      <c r="F146" s="399">
        <v>0</v>
      </c>
      <c r="G146" s="400">
        <v>0</v>
      </c>
      <c r="H146" s="60">
        <v>45444</v>
      </c>
    </row>
    <row r="147" spans="1:8" x14ac:dyDescent="0.2">
      <c r="A147" s="59" t="s">
        <v>317</v>
      </c>
      <c r="B147" s="400">
        <v>825</v>
      </c>
      <c r="C147" s="401">
        <v>5.9799999999999997E-5</v>
      </c>
      <c r="D147" s="399">
        <v>0</v>
      </c>
      <c r="E147" s="399">
        <v>0</v>
      </c>
      <c r="F147" s="399">
        <v>0</v>
      </c>
      <c r="G147" s="400">
        <v>0</v>
      </c>
      <c r="H147" s="60">
        <v>45444</v>
      </c>
    </row>
    <row r="148" spans="1:8" x14ac:dyDescent="0.2">
      <c r="A148" s="59" t="s">
        <v>318</v>
      </c>
      <c r="B148" s="400">
        <v>3600</v>
      </c>
      <c r="C148" s="401">
        <v>5.9799999999999997E-5</v>
      </c>
      <c r="D148" s="399">
        <v>0</v>
      </c>
      <c r="E148" s="399">
        <v>0</v>
      </c>
      <c r="F148" s="399">
        <v>0</v>
      </c>
      <c r="G148" s="400">
        <v>0</v>
      </c>
      <c r="H148" s="60">
        <v>45444</v>
      </c>
    </row>
  </sheetData>
  <sheetProtection algorithmName="SHA-512" hashValue="jpk0z712H0vxOmymVCxCbNLdgOAFuVXdCTE/STl3F/D/qyTtJao53cFlmzp7ga5NpsLq2egKsVIhidhluMQlNQ==" saltValue="t0CFWOj559xeg+HVdPpSLA=="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FAE20D-800E-43ED-B309-47056EE92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RR Open Access</vt:lpstr>
      <vt:lpstr>RS PEV  OAD</vt:lpstr>
      <vt:lpstr>RSDM Open</vt:lpstr>
      <vt:lpstr>GS-1 Open</vt:lpstr>
      <vt:lpstr>GS-PEV Pilot OAD</vt:lpstr>
      <vt:lpstr>GS SEC OAD</vt:lpstr>
      <vt:lpstr>GS PRI OAD</vt:lpstr>
      <vt:lpstr>GS TRANS - OAD</vt:lpstr>
      <vt:lpstr>Bus PEV - Sec OAD</vt:lpstr>
      <vt:lpstr>Bus PEV - Primary OAD</vt:lpstr>
      <vt:lpstr>Bus PEV - Trans OAD</vt:lpstr>
      <vt:lpstr>Rider Rates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2024-12-30T21:30:48Z</dcterms:created>
  <dcterms:modified xsi:type="dcterms:W3CDTF">2025-06-19T16:05:38Z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