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8.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10.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11.xml" ContentType="application/vnd.openxmlformats-officedocument.drawing+xml"/>
  <Override PartName="/xl/ctrlProps/ctrlProp37.xml" ContentType="application/vnd.ms-excel.controlproperties+xml"/>
  <Override PartName="/xl/ctrlProps/ctrlProp38.xml" ContentType="application/vnd.ms-excel.controlproperties+xml"/>
  <Override PartName="/xl/drawings/drawing12.xml" ContentType="application/vnd.openxmlformats-officedocument.drawing+xml"/>
  <Override PartName="/xl/ctrlProps/ctrlProp39.xml" ContentType="application/vnd.ms-excel.controlproperties+xml"/>
  <Override PartName="/xl/ctrlProps/ctrlProp40.xml" ContentType="application/vnd.ms-excel.controlproperties+xml"/>
  <Override PartName="/xl/drawings/drawing13.xml" ContentType="application/vnd.openxmlformats-officedocument.drawing+xml"/>
  <Override PartName="/xl/ctrlProps/ctrlProp41.xml" ContentType="application/vnd.ms-excel.controlproperties+xml"/>
  <Override PartName="/xl/ctrlProps/ctrlProp42.xml" ContentType="application/vnd.ms-excel.controlproperties+xml"/>
  <Override PartName="/xl/drawings/drawing14.xml" ContentType="application/vnd.openxmlformats-officedocument.drawing+xml"/>
  <Override PartName="/xl/ctrlProps/ctrlProp43.xml" ContentType="application/vnd.ms-excel.controlproperties+xml"/>
  <Override PartName="/xl/ctrlProps/ctrlProp44.xml" ContentType="application/vnd.ms-excel.controlproperties+xml"/>
  <Override PartName="/xl/drawings/drawing15.xml" ContentType="application/vnd.openxmlformats-officedocument.drawing+xml"/>
  <Override PartName="/xl/ctrlProps/ctrlProp45.xml" ContentType="application/vnd.ms-excel.controlproperties+xml"/>
  <Override PartName="/xl/ctrlProps/ctrlProp46.xml" ContentType="application/vnd.ms-excel.controlproperties+xml"/>
  <Override PartName="/xl/drawings/drawing16.xml" ContentType="application/vnd.openxmlformats-officedocument.drawing+xml"/>
  <Override PartName="/xl/ctrlProps/ctrlProp47.xml" ContentType="application/vnd.ms-excel.controlproperties+xml"/>
  <Override PartName="/xl/ctrlProps/ctrlProp48.xml" ContentType="application/vnd.ms-excel.controlproperties+xml"/>
  <Override PartName="/xl/drawings/drawing17.xml" ContentType="application/vnd.openxmlformats-officedocument.drawing+xml"/>
  <Override PartName="/xl/ctrlProps/ctrlProp49.xml" ContentType="application/vnd.ms-excel.controlproperties+xml"/>
  <Override PartName="/xl/ctrlProps/ctrlProp50.xml" ContentType="application/vnd.ms-excel.controlproperties+xml"/>
  <Override PartName="/xl/drawings/drawing18.xml" ContentType="application/vnd.openxmlformats-officedocument.drawing+xml"/>
  <Override PartName="/xl/ctrlProps/ctrlProp51.xml" ContentType="application/vnd.ms-excel.controlproperties+xml"/>
  <Override PartName="/xl/ctrlProps/ctrlProp52.xml" ContentType="application/vnd.ms-excel.controlproperties+xml"/>
  <Override PartName="/xl/drawings/drawing19.xml" ContentType="application/vnd.openxmlformats-officedocument.drawing+xml"/>
  <Override PartName="/xl/ctrlProps/ctrlProp53.xml" ContentType="application/vnd.ms-excel.controlproperties+xml"/>
  <Override PartName="/xl/ctrlProps/ctrlProp54.xml" ContentType="application/vnd.ms-excel.controlproperties+xml"/>
  <Override PartName="/xl/drawings/drawing20.xml" ContentType="application/vnd.openxmlformats-officedocument.drawing+xml"/>
  <Override PartName="/xl/ctrlProps/ctrlProp55.xml" ContentType="application/vnd.ms-excel.controlproperties+xml"/>
  <Override PartName="/xl/ctrlProps/ctrlProp56.xml" ContentType="application/vnd.ms-excel.controlproperties+xml"/>
  <Override PartName="/xl/drawings/drawing21.xml" ContentType="application/vnd.openxmlformats-officedocument.drawing+xml"/>
  <Override PartName="/xl/ctrlProps/ctrlProp57.xml" ContentType="application/vnd.ms-excel.controlproperties+xml"/>
  <Override PartName="/xl/ctrlProps/ctrlProp58.xml" ContentType="application/vnd.ms-excel.controlproperties+xml"/>
  <Override PartName="/xl/drawings/drawing22.xml" ContentType="application/vnd.openxmlformats-officedocument.drawing+xml"/>
  <Override PartName="/xl/ctrlProps/ctrlProp59.xml" ContentType="application/vnd.ms-excel.controlproperties+xml"/>
  <Override PartName="/xl/ctrlProps/ctrlProp60.xml" ContentType="application/vnd.ms-excel.controlproperties+xml"/>
  <Override PartName="/xl/drawings/drawing23.xml" ContentType="application/vnd.openxmlformats-officedocument.drawing+xml"/>
  <Override PartName="/xl/ctrlProps/ctrlProp61.xml" ContentType="application/vnd.ms-excel.controlproperties+xml"/>
  <Override PartName="/xl/ctrlProps/ctrlProp62.xml" ContentType="application/vnd.ms-excel.controlproperties+xml"/>
  <Override PartName="/xl/drawings/drawing24.xml" ContentType="application/vnd.openxmlformats-officedocument.drawing+xml"/>
  <Override PartName="/xl/ctrlProps/ctrlProp63.xml" ContentType="application/vnd.ms-excel.controlproperties+xml"/>
  <Override PartName="/xl/ctrlProps/ctrlProp64.xml" ContentType="application/vnd.ms-excel.controlproperties+xml"/>
  <Override PartName="/xl/drawings/drawing25.xml" ContentType="application/vnd.openxmlformats-officedocument.drawing+xml"/>
  <Override PartName="/xl/ctrlProps/ctrlProp65.xml" ContentType="application/vnd.ms-excel.controlproperties+xml"/>
  <Override PartName="/xl/ctrlProps/ctrlProp66.xml" ContentType="application/vnd.ms-excel.controlproperties+xml"/>
  <Override PartName="/xl/drawings/drawing26.xml" ContentType="application/vnd.openxmlformats-officedocument.drawing+xml"/>
  <Override PartName="/xl/ctrlProps/ctrlProp67.xml" ContentType="application/vnd.ms-excel.controlproperties+xml"/>
  <Override PartName="/xl/ctrlProps/ctrlProp68.xml" ContentType="application/vnd.ms-excel.controlproperties+xml"/>
  <Override PartName="/xl/drawings/drawing27.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28.xml" ContentType="application/vnd.openxmlformats-officedocument.drawing+xml"/>
  <Override PartName="/xl/ctrlProps/ctrlProp71.xml" ContentType="application/vnd.ms-excel.controlproperties+xml"/>
  <Override PartName="/xl/ctrlProps/ctrlProp72.xml" ContentType="application/vnd.ms-excel.controlproperties+xml"/>
  <Override PartName="/xl/drawings/drawing29.xml" ContentType="application/vnd.openxmlformats-officedocument.drawing+xml"/>
  <Override PartName="/xl/ctrlProps/ctrlProp73.xml" ContentType="application/vnd.ms-excel.controlproperties+xml"/>
  <Override PartName="/xl/ctrlProps/ctrlProp74.xml" ContentType="application/vnd.ms-excel.controlproperties+xml"/>
  <Override PartName="/xl/drawings/drawing30.xml" ContentType="application/vnd.openxmlformats-officedocument.drawing+xml"/>
  <Override PartName="/xl/ctrlProps/ctrlProp75.xml" ContentType="application/vnd.ms-excel.controlproperties+xml"/>
  <Override PartName="/xl/ctrlProps/ctrlProp76.xml" ContentType="application/vnd.ms-excel.controlproperties+xml"/>
  <Override PartName="/xl/drawings/drawing31.xml" ContentType="application/vnd.openxmlformats-officedocument.drawing+xml"/>
  <Override PartName="/xl/ctrlProps/ctrlProp77.xml" ContentType="application/vnd.ms-excel.controlproperties+xml"/>
  <Override PartName="/xl/ctrlProps/ctrlProp78.xml" ContentType="application/vnd.ms-excel.controlproperties+xml"/>
  <Override PartName="/xl/drawings/drawing32.xml" ContentType="application/vnd.openxmlformats-officedocument.drawing+xml"/>
  <Override PartName="/xl/ctrlProps/ctrlProp79.xml" ContentType="application/vnd.ms-excel.controlproperties+xml"/>
  <Override PartName="/xl/ctrlProps/ctrlProp80.xml" ContentType="application/vnd.ms-excel.controlproperties+xml"/>
  <Override PartName="/xl/drawings/drawing33.xml" ContentType="application/vnd.openxmlformats-officedocument.drawing+xml"/>
  <Override PartName="/xl/ctrlProps/ctrlProp81.xml" ContentType="application/vnd.ms-excel.controlproperties+xml"/>
  <Override PartName="/xl/ctrlProps/ctrlProp82.xml" ContentType="application/vnd.ms-excel.controlproperties+xml"/>
  <Override PartName="/xl/drawings/drawing34.xml" ContentType="application/vnd.openxmlformats-officedocument.drawing+xml"/>
  <Override PartName="/xl/ctrlProps/ctrlProp83.xml" ContentType="application/vnd.ms-excel.controlproperties+xml"/>
  <Override PartName="/xl/ctrlProps/ctrlProp84.xml" ContentType="application/vnd.ms-excel.controlproperties+xml"/>
  <Override PartName="/xl/drawings/drawing35.xml" ContentType="application/vnd.openxmlformats-officedocument.drawing+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166925"/>
  <mc:AlternateContent xmlns:mc="http://schemas.openxmlformats.org/markup-compatibility/2006">
    <mc:Choice Requires="x15">
      <x15ac:absPath xmlns:x15ac="http://schemas.microsoft.com/office/spreadsheetml/2010/11/ac" url="H:\internal\RP&amp;A\Rate Changes &amp; Tariff Book Files\Rate Change\Rate Calc\2026\03. March\"/>
    </mc:Choice>
  </mc:AlternateContent>
  <xr:revisionPtr revIDLastSave="0" documentId="8_{82A9EDB4-9E70-47C1-8A58-ECBA3CE593F8}" xr6:coauthVersionLast="47" xr6:coauthVersionMax="47" xr10:uidLastSave="{00000000-0000-0000-0000-000000000000}"/>
  <bookViews>
    <workbookView xWindow="-120" yWindow="-120" windowWidth="29040" windowHeight="15720" tabRatio="897" xr2:uid="{A6C42E86-4693-4218-B80F-03F24DF65B0B}"/>
  </bookViews>
  <sheets>
    <sheet name="Customer Info" sheetId="1" r:id="rId1"/>
    <sheet name="February 2026" sheetId="66" state="hidden" r:id="rId2"/>
    <sheet name="03022026 Rider" sheetId="68" state="hidden" r:id="rId3"/>
    <sheet name="March 2026" sheetId="69" state="hidden" r:id="rId4"/>
    <sheet name="01302026 Rider" sheetId="67" state="hidden" r:id="rId5"/>
    <sheet name="January 2026" sheetId="64" state="hidden" r:id="rId6"/>
    <sheet name="12312025 Rider" sheetId="65" state="hidden" r:id="rId7"/>
    <sheet name="December 2025" sheetId="62" state="hidden" r:id="rId8"/>
    <sheet name="11262025 Rider" sheetId="63" state="hidden" r:id="rId9"/>
    <sheet name="November 2025" sheetId="60" state="hidden" r:id="rId10"/>
    <sheet name="10282025 Rider" sheetId="61" state="hidden" r:id="rId11"/>
    <sheet name="October 2025" sheetId="58" state="hidden" r:id="rId12"/>
    <sheet name="09292025 Rider" sheetId="59" state="hidden" r:id="rId13"/>
    <sheet name="September 2025" sheetId="56" state="hidden" r:id="rId14"/>
    <sheet name="08282025 Rider" sheetId="57" state="hidden" r:id="rId15"/>
    <sheet name="August 2025" sheetId="54" state="hidden" r:id="rId16"/>
    <sheet name="08142025 Rider" sheetId="55" state="hidden" r:id="rId17"/>
    <sheet name="July 2025" sheetId="52" state="hidden" r:id="rId18"/>
    <sheet name="072025 Rider" sheetId="53" state="hidden" r:id="rId19"/>
    <sheet name="June 2025" sheetId="48" state="hidden" r:id="rId20"/>
    <sheet name="062025 Rider" sheetId="50" state="hidden" r:id="rId21"/>
    <sheet name="May 2025" sheetId="51" state="hidden" r:id="rId22"/>
    <sheet name="052025 Rider  " sheetId="46" state="hidden" r:id="rId23"/>
    <sheet name="April 2025   " sheetId="47" state="hidden" r:id="rId24"/>
    <sheet name="March 2025  " sheetId="45" state="hidden" r:id="rId25"/>
    <sheet name="032025 Rider  " sheetId="44" state="hidden" r:id="rId26"/>
    <sheet name="February 2025 " sheetId="43" state="hidden" r:id="rId27"/>
    <sheet name="022025 Rider " sheetId="42" state="hidden" r:id="rId28"/>
    <sheet name="January 2025" sheetId="15" state="hidden" r:id="rId29"/>
    <sheet name="012025 Rider" sheetId="14" state="hidden" r:id="rId30"/>
    <sheet name="December 2024" sheetId="13" state="hidden" r:id="rId31"/>
    <sheet name="122024 Riders" sheetId="12" state="hidden" r:id="rId32"/>
    <sheet name="November 2024" sheetId="11" state="hidden" r:id="rId33"/>
    <sheet name="112024 Riders" sheetId="10" state="hidden" r:id="rId34"/>
    <sheet name="October 2024" sheetId="9" state="hidden" r:id="rId35"/>
    <sheet name="102024 Riders" sheetId="8" state="hidden" r:id="rId36"/>
    <sheet name="September 2024 " sheetId="7" state="hidden" r:id="rId37"/>
    <sheet name="092024 Riders " sheetId="6" state="hidden" r:id="rId38"/>
    <sheet name="August 2024" sheetId="4" state="hidden" r:id="rId39"/>
    <sheet name="082024 Riders" sheetId="5" state="hidden" r:id="rId40"/>
    <sheet name="July 2024  " sheetId="2" state="hidden" r:id="rId41"/>
    <sheet name="072024 Riders    " sheetId="3" state="hidden" r:id="rId42"/>
    <sheet name="June 2024 " sheetId="41" state="hidden" r:id="rId43"/>
    <sheet name="062024 Riders   " sheetId="40" state="hidden" r:id="rId44"/>
    <sheet name="May 2024" sheetId="38" state="hidden" r:id="rId45"/>
    <sheet name="052024 Riders  " sheetId="39" state="hidden" r:id="rId46"/>
    <sheet name="April 2024   " sheetId="36" state="hidden" r:id="rId47"/>
    <sheet name="042024 Riders  " sheetId="37" state="hidden" r:id="rId48"/>
    <sheet name="March 2024  " sheetId="34" state="hidden" r:id="rId49"/>
    <sheet name="032024 Riders  " sheetId="35" state="hidden" r:id="rId50"/>
    <sheet name="February 2024 " sheetId="32" state="hidden" r:id="rId51"/>
    <sheet name="022024 Riders " sheetId="33" state="hidden" r:id="rId52"/>
    <sheet name="January 2024" sheetId="31" state="hidden" r:id="rId53"/>
    <sheet name="012024 Riders" sheetId="30" state="hidden" r:id="rId54"/>
    <sheet name="December 2023" sheetId="27" state="hidden" r:id="rId55"/>
    <sheet name="1223 Riders   " sheetId="29" state="hidden" r:id="rId56"/>
    <sheet name="November 2023    " sheetId="24" state="hidden" r:id="rId57"/>
    <sheet name="1123 Riders  " sheetId="28" state="hidden" r:id="rId58"/>
    <sheet name="October 2023   " sheetId="25" state="hidden" r:id="rId59"/>
    <sheet name="1023 Riders  " sheetId="26" state="hidden" r:id="rId60"/>
    <sheet name="September 2023  " sheetId="22" state="hidden" r:id="rId61"/>
    <sheet name="0923 Riders " sheetId="21" state="hidden" r:id="rId62"/>
    <sheet name="July 2023  " sheetId="23" state="hidden" r:id="rId63"/>
    <sheet name="0723 Riders" sheetId="19" state="hidden" r:id="rId64"/>
    <sheet name="June 2023 " sheetId="17" state="hidden" r:id="rId65"/>
    <sheet name="0623 Riders" sheetId="18" state="hidden" r:id="rId66"/>
    <sheet name="Riders" sheetId="20" state="hidden" r:id="rId67"/>
    <sheet name="Rider Def" sheetId="16" state="hidden" r:id="rId68"/>
  </sheets>
  <externalReferences>
    <externalReference r:id="rId69"/>
    <externalReference r:id="rId70"/>
  </externalReferences>
  <definedNames>
    <definedName name="_xlnm.Print_Area" localSheetId="46">'April 2024   '!$A$1:$P$67</definedName>
    <definedName name="_xlnm.Print_Area" localSheetId="23">'April 2025   '!$A$1:$P$67</definedName>
    <definedName name="_xlnm.Print_Area" localSheetId="38">'August 2024'!$A$1:$P$67</definedName>
    <definedName name="_xlnm.Print_Area" localSheetId="15">'August 2025'!$A$1:$P$67</definedName>
    <definedName name="_xlnm.Print_Area" localSheetId="0">'Customer Info'!$A$1:$F$33</definedName>
    <definedName name="_xlnm.Print_Area" localSheetId="54">'December 2023'!$A$1:$P$67</definedName>
    <definedName name="_xlnm.Print_Area" localSheetId="30">'December 2024'!$A$1:$P$68</definedName>
    <definedName name="_xlnm.Print_Area" localSheetId="7">'December 2025'!$A$1:$P$67</definedName>
    <definedName name="_xlnm.Print_Area" localSheetId="50">'February 2024 '!$A$1:$P$67</definedName>
    <definedName name="_xlnm.Print_Area" localSheetId="26">'February 2025 '!$A$1:$P$67</definedName>
    <definedName name="_xlnm.Print_Area" localSheetId="1">'February 2026'!$A$1:$P$67</definedName>
    <definedName name="_xlnm.Print_Area" localSheetId="52">'January 2024'!$A$1:$P$67</definedName>
    <definedName name="_xlnm.Print_Area" localSheetId="28">'January 2025'!$A$1:$P$68</definedName>
    <definedName name="_xlnm.Print_Area" localSheetId="5">'January 2026'!$A$1:$P$67</definedName>
    <definedName name="_xlnm.Print_Area" localSheetId="62">'July 2023  '!$A$1:$P$67</definedName>
    <definedName name="_xlnm.Print_Area" localSheetId="40">'July 2024  '!$A$1:$P$67</definedName>
    <definedName name="_xlnm.Print_Area" localSheetId="17">'July 2025'!$A$1:$P$67</definedName>
    <definedName name="_xlnm.Print_Area" localSheetId="64">'June 2023 '!$A$1:$P$67</definedName>
    <definedName name="_xlnm.Print_Area" localSheetId="42">'June 2024 '!$A$1:$P$67</definedName>
    <definedName name="_xlnm.Print_Area" localSheetId="19">'June 2025'!$A$1:$P$67</definedName>
    <definedName name="_xlnm.Print_Area" localSheetId="48">'March 2024  '!$A$1:$P$67</definedName>
    <definedName name="_xlnm.Print_Area" localSheetId="24">'March 2025  '!$A$1:$P$67</definedName>
    <definedName name="_xlnm.Print_Area" localSheetId="3">'March 2026'!$A$1:$P$67</definedName>
    <definedName name="_xlnm.Print_Area" localSheetId="44">'May 2024'!$A$1:$P$67</definedName>
    <definedName name="_xlnm.Print_Area" localSheetId="21">'May 2025'!$A$1:$P$67</definedName>
    <definedName name="_xlnm.Print_Area" localSheetId="56">'November 2023    '!$A$1:$P$67</definedName>
    <definedName name="_xlnm.Print_Area" localSheetId="32">'November 2024'!$A$1:$P$68</definedName>
    <definedName name="_xlnm.Print_Area" localSheetId="9">'November 2025'!$A$1:$P$67</definedName>
    <definedName name="_xlnm.Print_Area" localSheetId="58">'October 2023   '!$A$1:$P$67</definedName>
    <definedName name="_xlnm.Print_Area" localSheetId="34">'October 2024'!$A$1:$P$68</definedName>
    <definedName name="_xlnm.Print_Area" localSheetId="11">'October 2025'!$A$1:$P$67</definedName>
    <definedName name="_xlnm.Print_Area" localSheetId="67">'Rider Def'!$A$1:$A$39</definedName>
    <definedName name="_xlnm.Print_Area" localSheetId="60">'September 2023  '!$A$1:$P$67</definedName>
    <definedName name="_xlnm.Print_Area" localSheetId="36">'September 2024 '!$A$1:$P$68</definedName>
    <definedName name="_xlnm.Print_Area" localSheetId="13">'September 2025'!$A$1:$P$67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9" i="69" l="1"/>
  <c r="I49" i="69"/>
  <c r="J49" i="69" s="1"/>
  <c r="P55" i="69"/>
  <c r="J55" i="69"/>
  <c r="N55" i="69" s="1"/>
  <c r="O55" i="69" s="1"/>
  <c r="I55" i="69"/>
  <c r="P54" i="69"/>
  <c r="J54" i="69"/>
  <c r="N54" i="69" s="1"/>
  <c r="O54" i="69" s="1"/>
  <c r="I54" i="69"/>
  <c r="D54" i="69"/>
  <c r="P53" i="69"/>
  <c r="J53" i="69"/>
  <c r="N53" i="69" s="1"/>
  <c r="O53" i="69" s="1"/>
  <c r="I53" i="69"/>
  <c r="P52" i="69"/>
  <c r="J52" i="69"/>
  <c r="I52" i="69"/>
  <c r="P51" i="69"/>
  <c r="G51" i="69"/>
  <c r="J51" i="69" s="1"/>
  <c r="P50" i="69"/>
  <c r="J50" i="69"/>
  <c r="I50" i="69"/>
  <c r="N50" i="69" s="1"/>
  <c r="O50" i="69" s="1"/>
  <c r="S49" i="69"/>
  <c r="P48" i="69"/>
  <c r="O48" i="69"/>
  <c r="T48" i="69" s="1"/>
  <c r="J48" i="69"/>
  <c r="I48" i="69"/>
  <c r="P47" i="69"/>
  <c r="I47" i="69"/>
  <c r="N47" i="69" s="1"/>
  <c r="O47" i="69" s="1"/>
  <c r="T47" i="69" s="1"/>
  <c r="P46" i="69"/>
  <c r="I46" i="69"/>
  <c r="S46" i="69" s="1"/>
  <c r="S45" i="69"/>
  <c r="P45" i="69"/>
  <c r="J45" i="69"/>
  <c r="I45" i="69"/>
  <c r="P44" i="69"/>
  <c r="I44" i="69"/>
  <c r="J44" i="69" s="1"/>
  <c r="P43" i="69"/>
  <c r="I43" i="69"/>
  <c r="J43" i="69" s="1"/>
  <c r="P42" i="69"/>
  <c r="J42" i="69"/>
  <c r="H42" i="69"/>
  <c r="P41" i="69"/>
  <c r="I41" i="69"/>
  <c r="J41" i="69" s="1"/>
  <c r="P40" i="69"/>
  <c r="J40" i="69"/>
  <c r="G40" i="69"/>
  <c r="P39" i="69"/>
  <c r="G39" i="69"/>
  <c r="J39" i="69" s="1"/>
  <c r="P38" i="69"/>
  <c r="G38" i="69"/>
  <c r="J38" i="69" s="1"/>
  <c r="S37" i="69"/>
  <c r="P37" i="69"/>
  <c r="I37" i="69"/>
  <c r="J37" i="69" s="1"/>
  <c r="N37" i="69" s="1"/>
  <c r="O37" i="69" s="1"/>
  <c r="P36" i="69"/>
  <c r="I36" i="69"/>
  <c r="J36" i="69" s="1"/>
  <c r="N36" i="69" s="1"/>
  <c r="O36" i="69" s="1"/>
  <c r="T36" i="69" s="1"/>
  <c r="P35" i="69"/>
  <c r="I35" i="69"/>
  <c r="J35" i="69" s="1"/>
  <c r="P34" i="69"/>
  <c r="I34" i="69"/>
  <c r="J34" i="69" s="1"/>
  <c r="P33" i="69"/>
  <c r="I33" i="69"/>
  <c r="J33" i="69" s="1"/>
  <c r="P32" i="69"/>
  <c r="I32" i="69"/>
  <c r="J32" i="69" s="1"/>
  <c r="P31" i="69"/>
  <c r="J31" i="69"/>
  <c r="I31" i="69"/>
  <c r="J26" i="69"/>
  <c r="N25" i="69"/>
  <c r="O25" i="69" s="1"/>
  <c r="J25" i="69"/>
  <c r="D17" i="69"/>
  <c r="D40" i="69" s="1"/>
  <c r="L40" i="69" s="1"/>
  <c r="O40" i="69" s="1"/>
  <c r="T40" i="69" s="1"/>
  <c r="AG15" i="69"/>
  <c r="AF15" i="69"/>
  <c r="AE15" i="69"/>
  <c r="AD15" i="69"/>
  <c r="AC15" i="69"/>
  <c r="AB15" i="69"/>
  <c r="AA15" i="69"/>
  <c r="Z15" i="69"/>
  <c r="Y15" i="69"/>
  <c r="X15" i="69"/>
  <c r="W15" i="69"/>
  <c r="V15" i="69"/>
  <c r="AG14" i="69"/>
  <c r="AF14" i="69"/>
  <c r="AE14" i="69"/>
  <c r="AD14" i="69"/>
  <c r="AC14" i="69"/>
  <c r="AB14" i="69"/>
  <c r="AA14" i="69"/>
  <c r="Z14" i="69"/>
  <c r="Y14" i="69"/>
  <c r="X14" i="69"/>
  <c r="W14" i="69"/>
  <c r="V14" i="69"/>
  <c r="AG13" i="69"/>
  <c r="AF13" i="69"/>
  <c r="AE13" i="69"/>
  <c r="AD13" i="69"/>
  <c r="AC13" i="69"/>
  <c r="AB13" i="69"/>
  <c r="AA13" i="69"/>
  <c r="Z13" i="69"/>
  <c r="Y13" i="69"/>
  <c r="X13" i="69"/>
  <c r="W13" i="69"/>
  <c r="V13" i="69"/>
  <c r="B11" i="69"/>
  <c r="C10" i="69"/>
  <c r="C9" i="69"/>
  <c r="A6" i="69"/>
  <c r="D53" i="68"/>
  <c r="D52" i="68"/>
  <c r="D53" i="67"/>
  <c r="D52" i="67"/>
  <c r="P55" i="66"/>
  <c r="I55" i="66"/>
  <c r="J55" i="66" s="1"/>
  <c r="N55" i="66" s="1"/>
  <c r="O55" i="66" s="1"/>
  <c r="P54" i="66"/>
  <c r="N54" i="66"/>
  <c r="O54" i="66" s="1"/>
  <c r="J54" i="66"/>
  <c r="I54" i="66"/>
  <c r="D54" i="66"/>
  <c r="P53" i="66"/>
  <c r="I53" i="66"/>
  <c r="J53" i="66" s="1"/>
  <c r="N53" i="66" s="1"/>
  <c r="O53" i="66" s="1"/>
  <c r="P52" i="66"/>
  <c r="I52" i="66"/>
  <c r="J52" i="66" s="1"/>
  <c r="P51" i="66"/>
  <c r="J51" i="66"/>
  <c r="G51" i="66"/>
  <c r="P50" i="66"/>
  <c r="N50" i="66"/>
  <c r="O50" i="66" s="1"/>
  <c r="J50" i="66"/>
  <c r="I50" i="66"/>
  <c r="P49" i="66"/>
  <c r="I49" i="66"/>
  <c r="J49" i="66" s="1"/>
  <c r="P48" i="66"/>
  <c r="O48" i="66"/>
  <c r="T48" i="66" s="1"/>
  <c r="I48" i="66"/>
  <c r="J48" i="66" s="1"/>
  <c r="P47" i="66"/>
  <c r="N47" i="66"/>
  <c r="O47" i="66" s="1"/>
  <c r="T47" i="66" s="1"/>
  <c r="J47" i="66"/>
  <c r="I47" i="66"/>
  <c r="S46" i="66"/>
  <c r="P46" i="66"/>
  <c r="J46" i="66"/>
  <c r="I46" i="66"/>
  <c r="P45" i="66"/>
  <c r="I45" i="66"/>
  <c r="J45" i="66" s="1"/>
  <c r="P44" i="66"/>
  <c r="J44" i="66"/>
  <c r="I44" i="66"/>
  <c r="P43" i="66"/>
  <c r="I43" i="66"/>
  <c r="J43" i="66" s="1"/>
  <c r="P42" i="66"/>
  <c r="J42" i="66"/>
  <c r="H42" i="66"/>
  <c r="P41" i="66"/>
  <c r="J41" i="66"/>
  <c r="I41" i="66"/>
  <c r="P40" i="66"/>
  <c r="G40" i="66"/>
  <c r="J40" i="66" s="1"/>
  <c r="P39" i="66"/>
  <c r="G39" i="66"/>
  <c r="J39" i="66" s="1"/>
  <c r="P38" i="66"/>
  <c r="J38" i="66"/>
  <c r="G38" i="66"/>
  <c r="P37" i="66"/>
  <c r="I37" i="66"/>
  <c r="J37" i="66" s="1"/>
  <c r="N37" i="66" s="1"/>
  <c r="O37" i="66" s="1"/>
  <c r="P36" i="66"/>
  <c r="J36" i="66"/>
  <c r="N36" i="66" s="1"/>
  <c r="O36" i="66" s="1"/>
  <c r="T36" i="66" s="1"/>
  <c r="I36" i="66"/>
  <c r="P35" i="66"/>
  <c r="J35" i="66"/>
  <c r="I35" i="66"/>
  <c r="P34" i="66"/>
  <c r="I34" i="66"/>
  <c r="J34" i="66" s="1"/>
  <c r="P33" i="66"/>
  <c r="I33" i="66"/>
  <c r="J33" i="66" s="1"/>
  <c r="P32" i="66"/>
  <c r="J32" i="66"/>
  <c r="I32" i="66"/>
  <c r="P31" i="66"/>
  <c r="I31" i="66"/>
  <c r="J31" i="66" s="1"/>
  <c r="J26" i="66"/>
  <c r="N25" i="66"/>
  <c r="J25" i="66"/>
  <c r="D17" i="66"/>
  <c r="D43" i="66" s="1"/>
  <c r="AG15" i="66"/>
  <c r="AF15" i="66"/>
  <c r="AE15" i="66"/>
  <c r="AD15" i="66"/>
  <c r="AC15" i="66"/>
  <c r="AB15" i="66"/>
  <c r="AA15" i="66"/>
  <c r="Z15" i="66"/>
  <c r="Y15" i="66"/>
  <c r="X15" i="66"/>
  <c r="W15" i="66"/>
  <c r="V15" i="66"/>
  <c r="AG14" i="66"/>
  <c r="AF14" i="66"/>
  <c r="AE14" i="66"/>
  <c r="AD14" i="66"/>
  <c r="AC14" i="66"/>
  <c r="AB14" i="66"/>
  <c r="AA14" i="66"/>
  <c r="Z14" i="66"/>
  <c r="Y14" i="66"/>
  <c r="X14" i="66"/>
  <c r="W14" i="66"/>
  <c r="V14" i="66"/>
  <c r="AG13" i="66"/>
  <c r="AF13" i="66"/>
  <c r="AE13" i="66"/>
  <c r="AD13" i="66"/>
  <c r="AC13" i="66"/>
  <c r="AB13" i="66"/>
  <c r="AA13" i="66"/>
  <c r="Z13" i="66"/>
  <c r="Y13" i="66"/>
  <c r="X13" i="66"/>
  <c r="W13" i="66"/>
  <c r="V13" i="66"/>
  <c r="B11" i="66"/>
  <c r="C10" i="66"/>
  <c r="C9" i="66"/>
  <c r="A6" i="66"/>
  <c r="D17" i="64"/>
  <c r="D31" i="64" s="1"/>
  <c r="N31" i="64" s="1"/>
  <c r="P47" i="64"/>
  <c r="I47" i="64"/>
  <c r="J47" i="64" s="1"/>
  <c r="P40" i="64"/>
  <c r="G40" i="64"/>
  <c r="P31" i="64"/>
  <c r="I31" i="64"/>
  <c r="J31" i="64" s="1"/>
  <c r="D53" i="65"/>
  <c r="D52" i="65"/>
  <c r="P55" i="64"/>
  <c r="J55" i="64"/>
  <c r="N55" i="64" s="1"/>
  <c r="O55" i="64" s="1"/>
  <c r="I55" i="64"/>
  <c r="P54" i="64"/>
  <c r="J54" i="64"/>
  <c r="I54" i="64"/>
  <c r="D54" i="64"/>
  <c r="N54" i="64" s="1"/>
  <c r="O54" i="64" s="1"/>
  <c r="P53" i="64"/>
  <c r="I53" i="64"/>
  <c r="J53" i="64" s="1"/>
  <c r="N53" i="64" s="1"/>
  <c r="O53" i="64" s="1"/>
  <c r="P52" i="64"/>
  <c r="J52" i="64"/>
  <c r="I52" i="64"/>
  <c r="P51" i="64"/>
  <c r="G51" i="64"/>
  <c r="J51" i="64" s="1"/>
  <c r="P50" i="64"/>
  <c r="N50" i="64"/>
  <c r="O50" i="64" s="1"/>
  <c r="J50" i="64"/>
  <c r="I50" i="64"/>
  <c r="S49" i="64"/>
  <c r="P49" i="64"/>
  <c r="J49" i="64"/>
  <c r="I49" i="64"/>
  <c r="T48" i="64"/>
  <c r="P48" i="64"/>
  <c r="O48" i="64"/>
  <c r="I48" i="64"/>
  <c r="J48" i="64" s="1"/>
  <c r="O47" i="64"/>
  <c r="T47" i="64" s="1"/>
  <c r="N47" i="64"/>
  <c r="S46" i="64"/>
  <c r="P46" i="64"/>
  <c r="J46" i="64"/>
  <c r="I46" i="64"/>
  <c r="P45" i="64"/>
  <c r="I45" i="64"/>
  <c r="J45" i="64" s="1"/>
  <c r="P44" i="64"/>
  <c r="J44" i="64"/>
  <c r="I44" i="64"/>
  <c r="P43" i="64"/>
  <c r="I43" i="64"/>
  <c r="J43" i="64" s="1"/>
  <c r="P42" i="64"/>
  <c r="J42" i="64"/>
  <c r="H42" i="64"/>
  <c r="P41" i="64"/>
  <c r="I41" i="64"/>
  <c r="J41" i="64" s="1"/>
  <c r="J40" i="64"/>
  <c r="P39" i="64"/>
  <c r="J39" i="64"/>
  <c r="G39" i="64"/>
  <c r="P38" i="64"/>
  <c r="J38" i="64"/>
  <c r="G38" i="64"/>
  <c r="S37" i="64"/>
  <c r="P37" i="64"/>
  <c r="N37" i="64"/>
  <c r="O37" i="64" s="1"/>
  <c r="J37" i="64"/>
  <c r="I37" i="64"/>
  <c r="P36" i="64"/>
  <c r="J36" i="64"/>
  <c r="N36" i="64" s="1"/>
  <c r="O36" i="64" s="1"/>
  <c r="T36" i="64" s="1"/>
  <c r="I36" i="64"/>
  <c r="P35" i="64"/>
  <c r="J35" i="64"/>
  <c r="I35" i="64"/>
  <c r="P34" i="64"/>
  <c r="I34" i="64"/>
  <c r="J34" i="64" s="1"/>
  <c r="P33" i="64"/>
  <c r="J33" i="64"/>
  <c r="I33" i="64"/>
  <c r="P32" i="64"/>
  <c r="I32" i="64"/>
  <c r="J32" i="64" s="1"/>
  <c r="J26" i="64"/>
  <c r="N25" i="64"/>
  <c r="J25" i="64"/>
  <c r="AG15" i="64"/>
  <c r="AF15" i="64"/>
  <c r="AE15" i="64"/>
  <c r="AD15" i="64"/>
  <c r="AC15" i="64"/>
  <c r="AB15" i="64"/>
  <c r="AA15" i="64"/>
  <c r="Z15" i="64"/>
  <c r="Y15" i="64"/>
  <c r="X15" i="64"/>
  <c r="W15" i="64"/>
  <c r="V15" i="64"/>
  <c r="AG14" i="64"/>
  <c r="AF14" i="64"/>
  <c r="AE14" i="64"/>
  <c r="AD14" i="64"/>
  <c r="AC14" i="64"/>
  <c r="AB14" i="64"/>
  <c r="AA14" i="64"/>
  <c r="Z14" i="64"/>
  <c r="Y14" i="64"/>
  <c r="X14" i="64"/>
  <c r="W14" i="64"/>
  <c r="V14" i="64"/>
  <c r="AG13" i="64"/>
  <c r="AF13" i="64"/>
  <c r="AE13" i="64"/>
  <c r="AD13" i="64"/>
  <c r="AC13" i="64"/>
  <c r="AB13" i="64"/>
  <c r="AA13" i="64"/>
  <c r="Z13" i="64"/>
  <c r="Y13" i="64"/>
  <c r="X13" i="64"/>
  <c r="W13" i="64"/>
  <c r="V13" i="64"/>
  <c r="B11" i="64"/>
  <c r="C10" i="64"/>
  <c r="C9" i="64"/>
  <c r="A6" i="64"/>
  <c r="D17" i="62"/>
  <c r="D43" i="62" s="1"/>
  <c r="D17" i="60"/>
  <c r="D44" i="60" s="1"/>
  <c r="D17" i="58"/>
  <c r="P49" i="62"/>
  <c r="P46" i="62"/>
  <c r="I46" i="62"/>
  <c r="S46" i="62" s="1"/>
  <c r="I49" i="62"/>
  <c r="J49" i="62" s="1"/>
  <c r="S49" i="62"/>
  <c r="D53" i="63"/>
  <c r="D52" i="63"/>
  <c r="P55" i="62"/>
  <c r="I55" i="62"/>
  <c r="J55" i="62" s="1"/>
  <c r="N55" i="62" s="1"/>
  <c r="O55" i="62" s="1"/>
  <c r="P54" i="62"/>
  <c r="J54" i="62"/>
  <c r="I54" i="62"/>
  <c r="D54" i="62"/>
  <c r="N54" i="62" s="1"/>
  <c r="O54" i="62" s="1"/>
  <c r="P53" i="62"/>
  <c r="I53" i="62"/>
  <c r="J53" i="62" s="1"/>
  <c r="N53" i="62" s="1"/>
  <c r="O53" i="62" s="1"/>
  <c r="P52" i="62"/>
  <c r="I52" i="62"/>
  <c r="J52" i="62" s="1"/>
  <c r="P51" i="62"/>
  <c r="G51" i="62"/>
  <c r="J51" i="62" s="1"/>
  <c r="P50" i="62"/>
  <c r="N50" i="62"/>
  <c r="O50" i="62" s="1"/>
  <c r="J50" i="62"/>
  <c r="I50" i="62"/>
  <c r="P48" i="62"/>
  <c r="O48" i="62"/>
  <c r="T48" i="62" s="1"/>
  <c r="I48" i="62"/>
  <c r="J48" i="62" s="1"/>
  <c r="P47" i="62"/>
  <c r="N47" i="62"/>
  <c r="O47" i="62" s="1"/>
  <c r="T47" i="62" s="1"/>
  <c r="J47" i="62"/>
  <c r="I47" i="62"/>
  <c r="P45" i="62"/>
  <c r="I45" i="62"/>
  <c r="J45" i="62" s="1"/>
  <c r="P44" i="62"/>
  <c r="J44" i="62"/>
  <c r="I44" i="62"/>
  <c r="P43" i="62"/>
  <c r="I43" i="62"/>
  <c r="J43" i="62" s="1"/>
  <c r="P42" i="62"/>
  <c r="H42" i="62"/>
  <c r="J42" i="62" s="1"/>
  <c r="P41" i="62"/>
  <c r="I41" i="62"/>
  <c r="J41" i="62" s="1"/>
  <c r="P40" i="62"/>
  <c r="G40" i="62"/>
  <c r="J40" i="62" s="1"/>
  <c r="P39" i="62"/>
  <c r="G39" i="62"/>
  <c r="J39" i="62" s="1"/>
  <c r="P38" i="62"/>
  <c r="J38" i="62"/>
  <c r="G38" i="62"/>
  <c r="S37" i="62"/>
  <c r="P37" i="62"/>
  <c r="N37" i="62"/>
  <c r="O37" i="62" s="1"/>
  <c r="J37" i="62"/>
  <c r="I37" i="62"/>
  <c r="P36" i="62"/>
  <c r="J36" i="62"/>
  <c r="N36" i="62" s="1"/>
  <c r="O36" i="62" s="1"/>
  <c r="T36" i="62" s="1"/>
  <c r="I36" i="62"/>
  <c r="P35" i="62"/>
  <c r="J35" i="62"/>
  <c r="I35" i="62"/>
  <c r="P34" i="62"/>
  <c r="I34" i="62"/>
  <c r="J34" i="62" s="1"/>
  <c r="P33" i="62"/>
  <c r="I33" i="62"/>
  <c r="J33" i="62" s="1"/>
  <c r="P32" i="62"/>
  <c r="I32" i="62"/>
  <c r="J32" i="62" s="1"/>
  <c r="P31" i="62"/>
  <c r="I31" i="62"/>
  <c r="J31" i="62" s="1"/>
  <c r="J26" i="62"/>
  <c r="N25" i="62"/>
  <c r="J25" i="62"/>
  <c r="AG15" i="62"/>
  <c r="AF15" i="62"/>
  <c r="AE15" i="62"/>
  <c r="AD15" i="62"/>
  <c r="AC15" i="62"/>
  <c r="AB15" i="62"/>
  <c r="AA15" i="62"/>
  <c r="Z15" i="62"/>
  <c r="Y15" i="62"/>
  <c r="X15" i="62"/>
  <c r="W15" i="62"/>
  <c r="V15" i="62"/>
  <c r="AG14" i="62"/>
  <c r="AF14" i="62"/>
  <c r="AE14" i="62"/>
  <c r="AD14" i="62"/>
  <c r="AC14" i="62"/>
  <c r="AB14" i="62"/>
  <c r="AA14" i="62"/>
  <c r="Z14" i="62"/>
  <c r="Y14" i="62"/>
  <c r="X14" i="62"/>
  <c r="W14" i="62"/>
  <c r="V14" i="62"/>
  <c r="AG13" i="62"/>
  <c r="AF13" i="62"/>
  <c r="AE13" i="62"/>
  <c r="AD13" i="62"/>
  <c r="AC13" i="62"/>
  <c r="AB13" i="62"/>
  <c r="AA13" i="62"/>
  <c r="Z13" i="62"/>
  <c r="Y13" i="62"/>
  <c r="X13" i="62"/>
  <c r="W13" i="62"/>
  <c r="V13" i="62"/>
  <c r="B11" i="62"/>
  <c r="C10" i="62"/>
  <c r="C9" i="62"/>
  <c r="A6" i="62"/>
  <c r="I50" i="60"/>
  <c r="J50" i="60" s="1"/>
  <c r="D53" i="61"/>
  <c r="D52" i="61"/>
  <c r="P55" i="60"/>
  <c r="I55" i="60"/>
  <c r="J55" i="60" s="1"/>
  <c r="N55" i="60" s="1"/>
  <c r="O55" i="60" s="1"/>
  <c r="P54" i="60"/>
  <c r="I54" i="60"/>
  <c r="J54" i="60" s="1"/>
  <c r="N54" i="60" s="1"/>
  <c r="O54" i="60" s="1"/>
  <c r="D54" i="60"/>
  <c r="P53" i="60"/>
  <c r="I53" i="60"/>
  <c r="J53" i="60" s="1"/>
  <c r="N53" i="60" s="1"/>
  <c r="O53" i="60" s="1"/>
  <c r="P52" i="60"/>
  <c r="I52" i="60"/>
  <c r="J52" i="60" s="1"/>
  <c r="P51" i="60"/>
  <c r="G51" i="60"/>
  <c r="J51" i="60" s="1"/>
  <c r="P50" i="60"/>
  <c r="N50" i="60"/>
  <c r="O50" i="60" s="1"/>
  <c r="S49" i="60"/>
  <c r="P49" i="60"/>
  <c r="I49" i="60"/>
  <c r="J49" i="60" s="1"/>
  <c r="P48" i="60"/>
  <c r="O48" i="60"/>
  <c r="T48" i="60" s="1"/>
  <c r="I48" i="60"/>
  <c r="J48" i="60" s="1"/>
  <c r="P47" i="60"/>
  <c r="N47" i="60"/>
  <c r="O47" i="60" s="1"/>
  <c r="T47" i="60" s="1"/>
  <c r="J47" i="60"/>
  <c r="I47" i="60"/>
  <c r="P46" i="60"/>
  <c r="J46" i="60"/>
  <c r="I46" i="60"/>
  <c r="S46" i="60" s="1"/>
  <c r="P45" i="60"/>
  <c r="J45" i="60"/>
  <c r="I45" i="60"/>
  <c r="S45" i="60" s="1"/>
  <c r="P44" i="60"/>
  <c r="J44" i="60"/>
  <c r="I44" i="60"/>
  <c r="P43" i="60"/>
  <c r="I43" i="60"/>
  <c r="J43" i="60" s="1"/>
  <c r="P42" i="60"/>
  <c r="H42" i="60"/>
  <c r="J42" i="60" s="1"/>
  <c r="P41" i="60"/>
  <c r="I41" i="60"/>
  <c r="J41" i="60" s="1"/>
  <c r="P40" i="60"/>
  <c r="G40" i="60"/>
  <c r="J40" i="60" s="1"/>
  <c r="P39" i="60"/>
  <c r="G39" i="60"/>
  <c r="J39" i="60" s="1"/>
  <c r="P38" i="60"/>
  <c r="J38" i="60"/>
  <c r="G38" i="60"/>
  <c r="S37" i="60"/>
  <c r="P37" i="60"/>
  <c r="I37" i="60"/>
  <c r="J37" i="60" s="1"/>
  <c r="N37" i="60" s="1"/>
  <c r="O37" i="60" s="1"/>
  <c r="P36" i="60"/>
  <c r="O36" i="60"/>
  <c r="T36" i="60" s="1"/>
  <c r="N36" i="60"/>
  <c r="J36" i="60"/>
  <c r="I36" i="60"/>
  <c r="P35" i="60"/>
  <c r="J35" i="60"/>
  <c r="I35" i="60"/>
  <c r="P34" i="60"/>
  <c r="I34" i="60"/>
  <c r="J34" i="60" s="1"/>
  <c r="P33" i="60"/>
  <c r="I33" i="60"/>
  <c r="J33" i="60" s="1"/>
  <c r="P32" i="60"/>
  <c r="I32" i="60"/>
  <c r="J32" i="60" s="1"/>
  <c r="P31" i="60"/>
  <c r="I31" i="60"/>
  <c r="J31" i="60" s="1"/>
  <c r="J26" i="60"/>
  <c r="N25" i="60"/>
  <c r="J25" i="60"/>
  <c r="AG15" i="60"/>
  <c r="AF15" i="60"/>
  <c r="AE15" i="60"/>
  <c r="AD15" i="60"/>
  <c r="AC15" i="60"/>
  <c r="AB15" i="60"/>
  <c r="AA15" i="60"/>
  <c r="Z15" i="60"/>
  <c r="Y15" i="60"/>
  <c r="X15" i="60"/>
  <c r="W15" i="60"/>
  <c r="V15" i="60"/>
  <c r="AG14" i="60"/>
  <c r="AF14" i="60"/>
  <c r="AE14" i="60"/>
  <c r="AD14" i="60"/>
  <c r="AC14" i="60"/>
  <c r="AB14" i="60"/>
  <c r="AA14" i="60"/>
  <c r="Z14" i="60"/>
  <c r="Y14" i="60"/>
  <c r="X14" i="60"/>
  <c r="W14" i="60"/>
  <c r="V14" i="60"/>
  <c r="AG13" i="60"/>
  <c r="AF13" i="60"/>
  <c r="AE13" i="60"/>
  <c r="AD13" i="60"/>
  <c r="AC13" i="60"/>
  <c r="AB13" i="60"/>
  <c r="AA13" i="60"/>
  <c r="Z13" i="60"/>
  <c r="Y13" i="60"/>
  <c r="X13" i="60"/>
  <c r="W13" i="60"/>
  <c r="V13" i="60"/>
  <c r="B11" i="60"/>
  <c r="C10" i="60"/>
  <c r="C9" i="60"/>
  <c r="A6" i="60"/>
  <c r="I47" i="58"/>
  <c r="I45" i="58"/>
  <c r="S45" i="58" s="1"/>
  <c r="N47" i="58"/>
  <c r="O47" i="58" s="1"/>
  <c r="T47" i="58" s="1"/>
  <c r="H42" i="58"/>
  <c r="G40" i="58"/>
  <c r="D53" i="59"/>
  <c r="D52" i="59"/>
  <c r="P55" i="58"/>
  <c r="I55" i="58"/>
  <c r="J55" i="58" s="1"/>
  <c r="N55" i="58" s="1"/>
  <c r="O55" i="58" s="1"/>
  <c r="P54" i="58"/>
  <c r="I54" i="58"/>
  <c r="J54" i="58" s="1"/>
  <c r="N54" i="58" s="1"/>
  <c r="O54" i="58" s="1"/>
  <c r="D54" i="58"/>
  <c r="P53" i="58"/>
  <c r="I53" i="58"/>
  <c r="J53" i="58" s="1"/>
  <c r="N53" i="58" s="1"/>
  <c r="O53" i="58" s="1"/>
  <c r="P52" i="58"/>
  <c r="I52" i="58"/>
  <c r="J52" i="58" s="1"/>
  <c r="P51" i="58"/>
  <c r="G51" i="58"/>
  <c r="J51" i="58" s="1"/>
  <c r="P50" i="58"/>
  <c r="N50" i="58"/>
  <c r="O50" i="58" s="1"/>
  <c r="I50" i="58"/>
  <c r="J50" i="58" s="1"/>
  <c r="P49" i="58"/>
  <c r="I49" i="58"/>
  <c r="J49" i="58" s="1"/>
  <c r="P48" i="58"/>
  <c r="O48" i="58"/>
  <c r="T48" i="58" s="1"/>
  <c r="I48" i="58"/>
  <c r="J48" i="58" s="1"/>
  <c r="P47" i="58"/>
  <c r="P46" i="58"/>
  <c r="I46" i="58"/>
  <c r="S46" i="58" s="1"/>
  <c r="P45" i="58"/>
  <c r="P44" i="58"/>
  <c r="I44" i="58"/>
  <c r="J44" i="58" s="1"/>
  <c r="P43" i="58"/>
  <c r="J43" i="58"/>
  <c r="I43" i="58"/>
  <c r="P42" i="58"/>
  <c r="J42" i="58"/>
  <c r="P41" i="58"/>
  <c r="J41" i="58"/>
  <c r="I41" i="58"/>
  <c r="P40" i="58"/>
  <c r="J40" i="58"/>
  <c r="P39" i="58"/>
  <c r="G39" i="58"/>
  <c r="J39" i="58" s="1"/>
  <c r="P38" i="58"/>
  <c r="J38" i="58"/>
  <c r="G38" i="58"/>
  <c r="P37" i="58"/>
  <c r="I37" i="58"/>
  <c r="J37" i="58" s="1"/>
  <c r="N37" i="58" s="1"/>
  <c r="O37" i="58" s="1"/>
  <c r="P36" i="58"/>
  <c r="J36" i="58"/>
  <c r="N36" i="58" s="1"/>
  <c r="O36" i="58" s="1"/>
  <c r="T36" i="58" s="1"/>
  <c r="I36" i="58"/>
  <c r="P35" i="58"/>
  <c r="I35" i="58"/>
  <c r="J35" i="58" s="1"/>
  <c r="P34" i="58"/>
  <c r="J34" i="58"/>
  <c r="I34" i="58"/>
  <c r="P33" i="58"/>
  <c r="I33" i="58"/>
  <c r="J33" i="58" s="1"/>
  <c r="P32" i="58"/>
  <c r="J32" i="58"/>
  <c r="I32" i="58"/>
  <c r="P31" i="58"/>
  <c r="I31" i="58"/>
  <c r="J31" i="58" s="1"/>
  <c r="J26" i="58"/>
  <c r="O25" i="58"/>
  <c r="N25" i="58"/>
  <c r="J25" i="58"/>
  <c r="AG15" i="58"/>
  <c r="AF15" i="58"/>
  <c r="AE15" i="58"/>
  <c r="AD15" i="58"/>
  <c r="AC15" i="58"/>
  <c r="AB15" i="58"/>
  <c r="AA15" i="58"/>
  <c r="Z15" i="58"/>
  <c r="Y15" i="58"/>
  <c r="X15" i="58"/>
  <c r="W15" i="58"/>
  <c r="V15" i="58"/>
  <c r="AG14" i="58"/>
  <c r="AF14" i="58"/>
  <c r="AE14" i="58"/>
  <c r="AD14" i="58"/>
  <c r="AC14" i="58"/>
  <c r="AB14" i="58"/>
  <c r="AA14" i="58"/>
  <c r="Z14" i="58"/>
  <c r="Y14" i="58"/>
  <c r="X14" i="58"/>
  <c r="W14" i="58"/>
  <c r="V14" i="58"/>
  <c r="AG13" i="58"/>
  <c r="AF13" i="58"/>
  <c r="AE13" i="58"/>
  <c r="AD13" i="58"/>
  <c r="AC13" i="58"/>
  <c r="AB13" i="58"/>
  <c r="AA13" i="58"/>
  <c r="Z13" i="58"/>
  <c r="Y13" i="58"/>
  <c r="X13" i="58"/>
  <c r="W13" i="58"/>
  <c r="V13" i="58"/>
  <c r="B11" i="58"/>
  <c r="C10" i="58"/>
  <c r="C9" i="58"/>
  <c r="A6" i="58"/>
  <c r="D17" i="56"/>
  <c r="D44" i="56" s="1"/>
  <c r="D17" i="54"/>
  <c r="D53" i="57"/>
  <c r="D52" i="57"/>
  <c r="P55" i="56"/>
  <c r="I55" i="56"/>
  <c r="J55" i="56" s="1"/>
  <c r="N55" i="56" s="1"/>
  <c r="O55" i="56" s="1"/>
  <c r="P54" i="56"/>
  <c r="I54" i="56"/>
  <c r="J54" i="56" s="1"/>
  <c r="D54" i="56"/>
  <c r="N54" i="56" s="1"/>
  <c r="O54" i="56" s="1"/>
  <c r="P53" i="56"/>
  <c r="J53" i="56"/>
  <c r="N53" i="56" s="1"/>
  <c r="O53" i="56" s="1"/>
  <c r="I53" i="56"/>
  <c r="P52" i="56"/>
  <c r="I52" i="56"/>
  <c r="J52" i="56" s="1"/>
  <c r="P51" i="56"/>
  <c r="G51" i="56"/>
  <c r="J51" i="56" s="1"/>
  <c r="P50" i="56"/>
  <c r="I50" i="56"/>
  <c r="N50" i="56" s="1"/>
  <c r="O50" i="56" s="1"/>
  <c r="P49" i="56"/>
  <c r="I49" i="56"/>
  <c r="J49" i="56" s="1"/>
  <c r="P48" i="56"/>
  <c r="O48" i="56"/>
  <c r="T48" i="56" s="1"/>
  <c r="J48" i="56"/>
  <c r="I48" i="56"/>
  <c r="P47" i="56"/>
  <c r="I47" i="56"/>
  <c r="N47" i="56" s="1"/>
  <c r="O47" i="56" s="1"/>
  <c r="T47" i="56" s="1"/>
  <c r="P46" i="56"/>
  <c r="I46" i="56"/>
  <c r="S46" i="56" s="1"/>
  <c r="S45" i="56"/>
  <c r="P45" i="56"/>
  <c r="J45" i="56"/>
  <c r="I45" i="56"/>
  <c r="P44" i="56"/>
  <c r="I44" i="56"/>
  <c r="J44" i="56" s="1"/>
  <c r="P43" i="56"/>
  <c r="I43" i="56"/>
  <c r="J43" i="56" s="1"/>
  <c r="P42" i="56"/>
  <c r="H42" i="56"/>
  <c r="J42" i="56" s="1"/>
  <c r="P41" i="56"/>
  <c r="I41" i="56"/>
  <c r="J41" i="56" s="1"/>
  <c r="P40" i="56"/>
  <c r="G40" i="56"/>
  <c r="J40" i="56" s="1"/>
  <c r="P39" i="56"/>
  <c r="G39" i="56"/>
  <c r="J39" i="56" s="1"/>
  <c r="P38" i="56"/>
  <c r="J38" i="56"/>
  <c r="G38" i="56"/>
  <c r="S37" i="56"/>
  <c r="P37" i="56"/>
  <c r="I37" i="56"/>
  <c r="J37" i="56" s="1"/>
  <c r="N37" i="56" s="1"/>
  <c r="O37" i="56" s="1"/>
  <c r="P36" i="56"/>
  <c r="N36" i="56"/>
  <c r="O36" i="56" s="1"/>
  <c r="T36" i="56" s="1"/>
  <c r="J36" i="56"/>
  <c r="I36" i="56"/>
  <c r="P35" i="56"/>
  <c r="I35" i="56"/>
  <c r="J35" i="56" s="1"/>
  <c r="P34" i="56"/>
  <c r="I34" i="56"/>
  <c r="J34" i="56" s="1"/>
  <c r="P33" i="56"/>
  <c r="I33" i="56"/>
  <c r="J33" i="56" s="1"/>
  <c r="P32" i="56"/>
  <c r="I32" i="56"/>
  <c r="J32" i="56" s="1"/>
  <c r="P31" i="56"/>
  <c r="I31" i="56"/>
  <c r="J31" i="56" s="1"/>
  <c r="J26" i="56"/>
  <c r="N25" i="56"/>
  <c r="O25" i="56" s="1"/>
  <c r="J25" i="56"/>
  <c r="AG15" i="56"/>
  <c r="AF15" i="56"/>
  <c r="AE15" i="56"/>
  <c r="AD15" i="56"/>
  <c r="AC15" i="56"/>
  <c r="AB15" i="56"/>
  <c r="AA15" i="56"/>
  <c r="Z15" i="56"/>
  <c r="Y15" i="56"/>
  <c r="X15" i="56"/>
  <c r="W15" i="56"/>
  <c r="V15" i="56"/>
  <c r="AG14" i="56"/>
  <c r="AF14" i="56"/>
  <c r="AE14" i="56"/>
  <c r="AD14" i="56"/>
  <c r="AC14" i="56"/>
  <c r="AB14" i="56"/>
  <c r="AA14" i="56"/>
  <c r="Z14" i="56"/>
  <c r="Y14" i="56"/>
  <c r="X14" i="56"/>
  <c r="W14" i="56"/>
  <c r="V14" i="56"/>
  <c r="AG13" i="56"/>
  <c r="AF13" i="56"/>
  <c r="AE13" i="56"/>
  <c r="AD13" i="56"/>
  <c r="AC13" i="56"/>
  <c r="AB13" i="56"/>
  <c r="AA13" i="56"/>
  <c r="Z13" i="56"/>
  <c r="Y13" i="56"/>
  <c r="X13" i="56"/>
  <c r="W13" i="56"/>
  <c r="V13" i="56"/>
  <c r="B11" i="56"/>
  <c r="C10" i="56"/>
  <c r="C9" i="56"/>
  <c r="A6" i="56"/>
  <c r="I53" i="54"/>
  <c r="D34" i="69" l="1"/>
  <c r="N34" i="69" s="1"/>
  <c r="O34" i="69" s="1"/>
  <c r="T34" i="69" s="1"/>
  <c r="D52" i="69"/>
  <c r="N52" i="69" s="1"/>
  <c r="O52" i="69" s="1"/>
  <c r="D32" i="69"/>
  <c r="N32" i="69" s="1"/>
  <c r="O32" i="69" s="1"/>
  <c r="T32" i="69" s="1"/>
  <c r="D38" i="69"/>
  <c r="L38" i="69" s="1"/>
  <c r="O38" i="69" s="1"/>
  <c r="T38" i="69" s="1"/>
  <c r="D41" i="69"/>
  <c r="N41" i="69" s="1"/>
  <c r="O41" i="69" s="1"/>
  <c r="T41" i="69" s="1"/>
  <c r="D43" i="69"/>
  <c r="D26" i="69"/>
  <c r="N26" i="69" s="1"/>
  <c r="O26" i="69" s="1"/>
  <c r="D33" i="66"/>
  <c r="N33" i="66" s="1"/>
  <c r="O33" i="66" s="1"/>
  <c r="T33" i="66" s="1"/>
  <c r="D33" i="69"/>
  <c r="N33" i="69" s="1"/>
  <c r="O33" i="69" s="1"/>
  <c r="T33" i="69" s="1"/>
  <c r="D42" i="69"/>
  <c r="M42" i="69" s="1"/>
  <c r="O42" i="69" s="1"/>
  <c r="T42" i="69" s="1"/>
  <c r="D31" i="69"/>
  <c r="N31" i="69" s="1"/>
  <c r="N43" i="69"/>
  <c r="O43" i="69" s="1"/>
  <c r="T43" i="69" s="1"/>
  <c r="D52" i="66"/>
  <c r="D42" i="66"/>
  <c r="M42" i="66" s="1"/>
  <c r="O42" i="66" s="1"/>
  <c r="T42" i="66" s="1"/>
  <c r="N52" i="66"/>
  <c r="O52" i="66" s="1"/>
  <c r="O31" i="69"/>
  <c r="O62" i="69"/>
  <c r="D35" i="69"/>
  <c r="N35" i="69" s="1"/>
  <c r="O35" i="69" s="1"/>
  <c r="T35" i="69" s="1"/>
  <c r="D44" i="69"/>
  <c r="N44" i="69" s="1"/>
  <c r="O44" i="69" s="1"/>
  <c r="T44" i="69" s="1"/>
  <c r="J47" i="69"/>
  <c r="D51" i="69"/>
  <c r="L51" i="69" s="1"/>
  <c r="O51" i="69" s="1"/>
  <c r="T51" i="69" s="1"/>
  <c r="J46" i="69"/>
  <c r="D39" i="69"/>
  <c r="L39" i="69" s="1"/>
  <c r="O39" i="69" s="1"/>
  <c r="T39" i="69" s="1"/>
  <c r="D48" i="69"/>
  <c r="M57" i="66"/>
  <c r="M59" i="66" s="1"/>
  <c r="N41" i="66"/>
  <c r="O41" i="66" s="1"/>
  <c r="T41" i="66" s="1"/>
  <c r="N43" i="66"/>
  <c r="O43" i="66" s="1"/>
  <c r="T43" i="66" s="1"/>
  <c r="O25" i="66"/>
  <c r="D32" i="66"/>
  <c r="N32" i="66" s="1"/>
  <c r="O32" i="66" s="1"/>
  <c r="T32" i="66" s="1"/>
  <c r="D41" i="66"/>
  <c r="D51" i="66"/>
  <c r="L51" i="66" s="1"/>
  <c r="O51" i="66" s="1"/>
  <c r="T51" i="66" s="1"/>
  <c r="D26" i="66"/>
  <c r="N26" i="66" s="1"/>
  <c r="O26" i="66" s="1"/>
  <c r="T26" i="66" s="1"/>
  <c r="T27" i="66" s="1"/>
  <c r="D31" i="66"/>
  <c r="N31" i="66" s="1"/>
  <c r="S37" i="66"/>
  <c r="D40" i="66"/>
  <c r="L40" i="66" s="1"/>
  <c r="O40" i="66" s="1"/>
  <c r="T40" i="66" s="1"/>
  <c r="S49" i="66"/>
  <c r="D39" i="66"/>
  <c r="L39" i="66" s="1"/>
  <c r="O39" i="66" s="1"/>
  <c r="T39" i="66" s="1"/>
  <c r="D38" i="66"/>
  <c r="L38" i="66" s="1"/>
  <c r="S45" i="66"/>
  <c r="D48" i="66"/>
  <c r="D35" i="66"/>
  <c r="N35" i="66" s="1"/>
  <c r="O35" i="66" s="1"/>
  <c r="T35" i="66" s="1"/>
  <c r="D44" i="66"/>
  <c r="N44" i="66" s="1"/>
  <c r="O44" i="66" s="1"/>
  <c r="T44" i="66" s="1"/>
  <c r="D34" i="66"/>
  <c r="N34" i="66" s="1"/>
  <c r="O34" i="66" s="1"/>
  <c r="T34" i="66" s="1"/>
  <c r="D43" i="64"/>
  <c r="N43" i="64" s="1"/>
  <c r="O43" i="64" s="1"/>
  <c r="T43" i="64" s="1"/>
  <c r="D33" i="64"/>
  <c r="N33" i="64" s="1"/>
  <c r="O33" i="64" s="1"/>
  <c r="T33" i="64" s="1"/>
  <c r="D40" i="64"/>
  <c r="L40" i="64" s="1"/>
  <c r="O40" i="64" s="1"/>
  <c r="T40" i="64" s="1"/>
  <c r="D26" i="64"/>
  <c r="N26" i="64" s="1"/>
  <c r="O26" i="64" s="1"/>
  <c r="T26" i="64" s="1"/>
  <c r="T27" i="64" s="1"/>
  <c r="R46" i="64" s="1"/>
  <c r="T46" i="64" s="1"/>
  <c r="D52" i="64"/>
  <c r="N52" i="64" s="1"/>
  <c r="O52" i="64" s="1"/>
  <c r="D39" i="64"/>
  <c r="L39" i="64" s="1"/>
  <c r="O39" i="64" s="1"/>
  <c r="T39" i="64" s="1"/>
  <c r="D42" i="64"/>
  <c r="M42" i="64" s="1"/>
  <c r="M57" i="64" s="1"/>
  <c r="M59" i="64" s="1"/>
  <c r="O31" i="64"/>
  <c r="O25" i="64"/>
  <c r="D32" i="64"/>
  <c r="N32" i="64" s="1"/>
  <c r="O32" i="64" s="1"/>
  <c r="T32" i="64" s="1"/>
  <c r="D41" i="64"/>
  <c r="N41" i="64" s="1"/>
  <c r="O41" i="64" s="1"/>
  <c r="T41" i="64" s="1"/>
  <c r="D51" i="64"/>
  <c r="L51" i="64" s="1"/>
  <c r="O51" i="64" s="1"/>
  <c r="T51" i="64" s="1"/>
  <c r="D38" i="64"/>
  <c r="L38" i="64" s="1"/>
  <c r="S45" i="64"/>
  <c r="D48" i="64"/>
  <c r="D35" i="64"/>
  <c r="N35" i="64" s="1"/>
  <c r="O35" i="64" s="1"/>
  <c r="T35" i="64" s="1"/>
  <c r="D44" i="64"/>
  <c r="N44" i="64" s="1"/>
  <c r="O44" i="64" s="1"/>
  <c r="T44" i="64" s="1"/>
  <c r="D34" i="64"/>
  <c r="N34" i="64" s="1"/>
  <c r="O34" i="64" s="1"/>
  <c r="T34" i="64" s="1"/>
  <c r="D26" i="60"/>
  <c r="N26" i="60" s="1"/>
  <c r="O26" i="60" s="1"/>
  <c r="T26" i="60" s="1"/>
  <c r="T27" i="60" s="1"/>
  <c r="R46" i="60" s="1"/>
  <c r="T46" i="60" s="1"/>
  <c r="D31" i="62"/>
  <c r="N31" i="62" s="1"/>
  <c r="O31" i="62" s="1"/>
  <c r="D43" i="60"/>
  <c r="D51" i="60"/>
  <c r="L51" i="60" s="1"/>
  <c r="O51" i="60" s="1"/>
  <c r="T51" i="60" s="1"/>
  <c r="D32" i="62"/>
  <c r="N32" i="62" s="1"/>
  <c r="O32" i="62" s="1"/>
  <c r="T32" i="62" s="1"/>
  <c r="D40" i="62"/>
  <c r="L40" i="62" s="1"/>
  <c r="O40" i="62" s="1"/>
  <c r="T40" i="62" s="1"/>
  <c r="D41" i="60"/>
  <c r="N41" i="60" s="1"/>
  <c r="O41" i="60" s="1"/>
  <c r="T41" i="60" s="1"/>
  <c r="D31" i="60"/>
  <c r="N31" i="60" s="1"/>
  <c r="O31" i="60" s="1"/>
  <c r="D52" i="60"/>
  <c r="N52" i="60" s="1"/>
  <c r="O52" i="60" s="1"/>
  <c r="D33" i="60"/>
  <c r="N33" i="60" s="1"/>
  <c r="O33" i="60" s="1"/>
  <c r="T33" i="60" s="1"/>
  <c r="N43" i="60"/>
  <c r="O43" i="60" s="1"/>
  <c r="T43" i="60" s="1"/>
  <c r="N43" i="62"/>
  <c r="O43" i="62" s="1"/>
  <c r="T43" i="62" s="1"/>
  <c r="D34" i="60"/>
  <c r="N34" i="60" s="1"/>
  <c r="O34" i="60" s="1"/>
  <c r="T34" i="60" s="1"/>
  <c r="D26" i="62"/>
  <c r="N26" i="62" s="1"/>
  <c r="O26" i="62" s="1"/>
  <c r="T26" i="62" s="1"/>
  <c r="T27" i="62" s="1"/>
  <c r="R37" i="62" s="1"/>
  <c r="T37" i="62" s="1"/>
  <c r="D33" i="62"/>
  <c r="N33" i="62" s="1"/>
  <c r="O33" i="62" s="1"/>
  <c r="T33" i="62" s="1"/>
  <c r="D41" i="62"/>
  <c r="N41" i="62" s="1"/>
  <c r="O41" i="62" s="1"/>
  <c r="T41" i="62" s="1"/>
  <c r="D51" i="62"/>
  <c r="L51" i="62" s="1"/>
  <c r="O51" i="62" s="1"/>
  <c r="T51" i="62" s="1"/>
  <c r="D42" i="60"/>
  <c r="M42" i="60" s="1"/>
  <c r="O42" i="60" s="1"/>
  <c r="T42" i="60" s="1"/>
  <c r="D32" i="60"/>
  <c r="N32" i="60" s="1"/>
  <c r="O32" i="60" s="1"/>
  <c r="T32" i="60" s="1"/>
  <c r="D40" i="60"/>
  <c r="L40" i="60" s="1"/>
  <c r="O40" i="60" s="1"/>
  <c r="T40" i="60" s="1"/>
  <c r="D42" i="62"/>
  <c r="M42" i="62" s="1"/>
  <c r="M57" i="62" s="1"/>
  <c r="M59" i="62" s="1"/>
  <c r="D52" i="62"/>
  <c r="N52" i="62" s="1"/>
  <c r="O52" i="62" s="1"/>
  <c r="J46" i="62"/>
  <c r="D39" i="62"/>
  <c r="L39" i="62" s="1"/>
  <c r="O39" i="62" s="1"/>
  <c r="T39" i="62" s="1"/>
  <c r="D38" i="62"/>
  <c r="L38" i="62" s="1"/>
  <c r="S45" i="62"/>
  <c r="D48" i="62"/>
  <c r="O25" i="62"/>
  <c r="D35" i="62"/>
  <c r="N35" i="62" s="1"/>
  <c r="O35" i="62" s="1"/>
  <c r="T35" i="62" s="1"/>
  <c r="D44" i="62"/>
  <c r="N44" i="62" s="1"/>
  <c r="O44" i="62" s="1"/>
  <c r="T44" i="62" s="1"/>
  <c r="D34" i="62"/>
  <c r="N34" i="62" s="1"/>
  <c r="O34" i="62" s="1"/>
  <c r="T34" i="62" s="1"/>
  <c r="N44" i="60"/>
  <c r="O44" i="60" s="1"/>
  <c r="T44" i="60" s="1"/>
  <c r="M57" i="60"/>
  <c r="M59" i="60" s="1"/>
  <c r="D39" i="60"/>
  <c r="L39" i="60" s="1"/>
  <c r="O39" i="60" s="1"/>
  <c r="T39" i="60" s="1"/>
  <c r="D38" i="60"/>
  <c r="L38" i="60" s="1"/>
  <c r="D48" i="60"/>
  <c r="D35" i="60"/>
  <c r="N35" i="60" s="1"/>
  <c r="O35" i="60" s="1"/>
  <c r="T35" i="60" s="1"/>
  <c r="O25" i="60"/>
  <c r="J45" i="58"/>
  <c r="D33" i="58"/>
  <c r="N33" i="58" s="1"/>
  <c r="O33" i="58" s="1"/>
  <c r="T33" i="58" s="1"/>
  <c r="D42" i="58"/>
  <c r="M42" i="58" s="1"/>
  <c r="J46" i="58"/>
  <c r="J47" i="58"/>
  <c r="D52" i="58"/>
  <c r="N52" i="58" s="1"/>
  <c r="O52" i="58" s="1"/>
  <c r="O62" i="58"/>
  <c r="D35" i="58"/>
  <c r="N35" i="58" s="1"/>
  <c r="O35" i="58" s="1"/>
  <c r="T35" i="58" s="1"/>
  <c r="D32" i="58"/>
  <c r="N32" i="58" s="1"/>
  <c r="O32" i="58" s="1"/>
  <c r="T32" i="58" s="1"/>
  <c r="D41" i="58"/>
  <c r="N41" i="58" s="1"/>
  <c r="O41" i="58" s="1"/>
  <c r="T41" i="58" s="1"/>
  <c r="D51" i="58"/>
  <c r="L51" i="58" s="1"/>
  <c r="O51" i="58" s="1"/>
  <c r="T51" i="58" s="1"/>
  <c r="D26" i="58"/>
  <c r="N26" i="58" s="1"/>
  <c r="D31" i="58"/>
  <c r="N31" i="58" s="1"/>
  <c r="S37" i="58"/>
  <c r="D40" i="58"/>
  <c r="L40" i="58" s="1"/>
  <c r="O40" i="58" s="1"/>
  <c r="T40" i="58" s="1"/>
  <c r="S49" i="58"/>
  <c r="D39" i="58"/>
  <c r="L39" i="58" s="1"/>
  <c r="O39" i="58" s="1"/>
  <c r="T39" i="58" s="1"/>
  <c r="D34" i="58"/>
  <c r="N34" i="58" s="1"/>
  <c r="O34" i="58" s="1"/>
  <c r="T34" i="58" s="1"/>
  <c r="D38" i="58"/>
  <c r="L38" i="58" s="1"/>
  <c r="D44" i="58"/>
  <c r="N44" i="58" s="1"/>
  <c r="O44" i="58" s="1"/>
  <c r="T44" i="58" s="1"/>
  <c r="D43" i="58"/>
  <c r="N43" i="58" s="1"/>
  <c r="O43" i="58" s="1"/>
  <c r="T43" i="58" s="1"/>
  <c r="D48" i="58"/>
  <c r="D51" i="56"/>
  <c r="L51" i="56" s="1"/>
  <c r="O51" i="56" s="1"/>
  <c r="T51" i="56" s="1"/>
  <c r="D42" i="56"/>
  <c r="M42" i="56" s="1"/>
  <c r="M57" i="56" s="1"/>
  <c r="M59" i="56" s="1"/>
  <c r="D39" i="56"/>
  <c r="L39" i="56" s="1"/>
  <c r="O39" i="56" s="1"/>
  <c r="T39" i="56" s="1"/>
  <c r="D34" i="56"/>
  <c r="N34" i="56" s="1"/>
  <c r="O34" i="56" s="1"/>
  <c r="T34" i="56" s="1"/>
  <c r="D31" i="56"/>
  <c r="N31" i="56" s="1"/>
  <c r="O31" i="56" s="1"/>
  <c r="D40" i="56"/>
  <c r="L40" i="56" s="1"/>
  <c r="O40" i="56" s="1"/>
  <c r="T40" i="56" s="1"/>
  <c r="D43" i="56"/>
  <c r="N43" i="56" s="1"/>
  <c r="O43" i="56" s="1"/>
  <c r="T43" i="56" s="1"/>
  <c r="D52" i="56"/>
  <c r="N52" i="56" s="1"/>
  <c r="O52" i="56" s="1"/>
  <c r="D32" i="56"/>
  <c r="N32" i="56" s="1"/>
  <c r="O32" i="56" s="1"/>
  <c r="T32" i="56" s="1"/>
  <c r="D26" i="56"/>
  <c r="N26" i="56" s="1"/>
  <c r="O26" i="56" s="1"/>
  <c r="T26" i="56" s="1"/>
  <c r="T27" i="56" s="1"/>
  <c r="D33" i="56"/>
  <c r="N33" i="56" s="1"/>
  <c r="O33" i="56" s="1"/>
  <c r="T33" i="56" s="1"/>
  <c r="D41" i="56"/>
  <c r="N41" i="56" s="1"/>
  <c r="O41" i="56" s="1"/>
  <c r="T41" i="56" s="1"/>
  <c r="S49" i="56"/>
  <c r="N44" i="56"/>
  <c r="O44" i="56" s="1"/>
  <c r="T44" i="56" s="1"/>
  <c r="O62" i="56"/>
  <c r="D38" i="56"/>
  <c r="L38" i="56" s="1"/>
  <c r="J46" i="56"/>
  <c r="J47" i="56"/>
  <c r="D48" i="56"/>
  <c r="J50" i="56"/>
  <c r="D35" i="56"/>
  <c r="N35" i="56" s="1"/>
  <c r="O35" i="56" s="1"/>
  <c r="T35" i="56" s="1"/>
  <c r="D53" i="55"/>
  <c r="D52" i="55"/>
  <c r="P55" i="54"/>
  <c r="J55" i="54"/>
  <c r="N55" i="54" s="1"/>
  <c r="O55" i="54" s="1"/>
  <c r="I55" i="54"/>
  <c r="P54" i="54"/>
  <c r="J54" i="54"/>
  <c r="I54" i="54"/>
  <c r="D54" i="54"/>
  <c r="P53" i="54"/>
  <c r="J53" i="54"/>
  <c r="N53" i="54" s="1"/>
  <c r="O53" i="54" s="1"/>
  <c r="P52" i="54"/>
  <c r="J52" i="54"/>
  <c r="I52" i="54"/>
  <c r="P51" i="54"/>
  <c r="G51" i="54"/>
  <c r="J51" i="54" s="1"/>
  <c r="P50" i="54"/>
  <c r="J50" i="54"/>
  <c r="I50" i="54"/>
  <c r="N50" i="54" s="1"/>
  <c r="O50" i="54" s="1"/>
  <c r="S49" i="54"/>
  <c r="P49" i="54"/>
  <c r="J49" i="54"/>
  <c r="I49" i="54"/>
  <c r="P48" i="54"/>
  <c r="O48" i="54"/>
  <c r="T48" i="54" s="1"/>
  <c r="I48" i="54"/>
  <c r="J48" i="54" s="1"/>
  <c r="P47" i="54"/>
  <c r="O47" i="54"/>
  <c r="T47" i="54" s="1"/>
  <c r="N47" i="54"/>
  <c r="J47" i="54"/>
  <c r="I47" i="54"/>
  <c r="S46" i="54"/>
  <c r="P46" i="54"/>
  <c r="J46" i="54"/>
  <c r="I46" i="54"/>
  <c r="P45" i="54"/>
  <c r="I45" i="54"/>
  <c r="J45" i="54" s="1"/>
  <c r="P44" i="54"/>
  <c r="J44" i="54"/>
  <c r="I44" i="54"/>
  <c r="P43" i="54"/>
  <c r="I43" i="54"/>
  <c r="J43" i="54" s="1"/>
  <c r="P42" i="54"/>
  <c r="J42" i="54"/>
  <c r="H42" i="54"/>
  <c r="P41" i="54"/>
  <c r="I41" i="54"/>
  <c r="J41" i="54" s="1"/>
  <c r="P40" i="54"/>
  <c r="G40" i="54"/>
  <c r="J40" i="54" s="1"/>
  <c r="P39" i="54"/>
  <c r="J39" i="54"/>
  <c r="G39" i="54"/>
  <c r="P38" i="54"/>
  <c r="G38" i="54"/>
  <c r="J38" i="54" s="1"/>
  <c r="S37" i="54"/>
  <c r="P37" i="54"/>
  <c r="J37" i="54"/>
  <c r="N37" i="54" s="1"/>
  <c r="O37" i="54" s="1"/>
  <c r="I37" i="54"/>
  <c r="P36" i="54"/>
  <c r="I36" i="54"/>
  <c r="J36" i="54" s="1"/>
  <c r="N36" i="54" s="1"/>
  <c r="O36" i="54" s="1"/>
  <c r="T36" i="54" s="1"/>
  <c r="P35" i="54"/>
  <c r="J35" i="54"/>
  <c r="I35" i="54"/>
  <c r="P34" i="54"/>
  <c r="I34" i="54"/>
  <c r="J34" i="54" s="1"/>
  <c r="P33" i="54"/>
  <c r="J33" i="54"/>
  <c r="I33" i="54"/>
  <c r="P32" i="54"/>
  <c r="I32" i="54"/>
  <c r="J32" i="54" s="1"/>
  <c r="P31" i="54"/>
  <c r="I31" i="54"/>
  <c r="J31" i="54" s="1"/>
  <c r="J26" i="54"/>
  <c r="N25" i="54"/>
  <c r="J25" i="54"/>
  <c r="D43" i="54"/>
  <c r="AG15" i="54"/>
  <c r="AF15" i="54"/>
  <c r="AE15" i="54"/>
  <c r="AD15" i="54"/>
  <c r="AC15" i="54"/>
  <c r="AB15" i="54"/>
  <c r="AA15" i="54"/>
  <c r="Z15" i="54"/>
  <c r="Y15" i="54"/>
  <c r="X15" i="54"/>
  <c r="W15" i="54"/>
  <c r="V15" i="54"/>
  <c r="AG14" i="54"/>
  <c r="AF14" i="54"/>
  <c r="AE14" i="54"/>
  <c r="AD14" i="54"/>
  <c r="AC14" i="54"/>
  <c r="AB14" i="54"/>
  <c r="AA14" i="54"/>
  <c r="Z14" i="54"/>
  <c r="Y14" i="54"/>
  <c r="X14" i="54"/>
  <c r="W14" i="54"/>
  <c r="V14" i="54"/>
  <c r="AG13" i="54"/>
  <c r="AF13" i="54"/>
  <c r="AE13" i="54"/>
  <c r="AD13" i="54"/>
  <c r="AC13" i="54"/>
  <c r="AB13" i="54"/>
  <c r="AA13" i="54"/>
  <c r="Z13" i="54"/>
  <c r="Y13" i="54"/>
  <c r="X13" i="54"/>
  <c r="W13" i="54"/>
  <c r="V13" i="54"/>
  <c r="B11" i="54"/>
  <c r="C10" i="54"/>
  <c r="C9" i="54"/>
  <c r="A6" i="54"/>
  <c r="D17" i="52"/>
  <c r="D34" i="52" s="1"/>
  <c r="N34" i="52" s="1"/>
  <c r="O34" i="52" s="1"/>
  <c r="T34" i="52" s="1"/>
  <c r="D17" i="48"/>
  <c r="D33" i="48" s="1"/>
  <c r="N33" i="48" s="1"/>
  <c r="O33" i="48" s="1"/>
  <c r="T33" i="48" s="1"/>
  <c r="I49" i="52"/>
  <c r="I47" i="52"/>
  <c r="G40" i="52"/>
  <c r="I36" i="52"/>
  <c r="D53" i="53"/>
  <c r="D52" i="53"/>
  <c r="I31" i="52"/>
  <c r="I32" i="52"/>
  <c r="I33" i="52"/>
  <c r="I34" i="52"/>
  <c r="I35" i="52"/>
  <c r="J36" i="52"/>
  <c r="N36" i="52"/>
  <c r="O36" i="52" s="1"/>
  <c r="T36" i="52" s="1"/>
  <c r="I37" i="52"/>
  <c r="S37" i="52"/>
  <c r="G38" i="52"/>
  <c r="G39" i="52"/>
  <c r="I41" i="52"/>
  <c r="J41" i="52"/>
  <c r="H42" i="52"/>
  <c r="I43" i="52"/>
  <c r="J43" i="52"/>
  <c r="I44" i="52"/>
  <c r="J44" i="52"/>
  <c r="I45" i="52"/>
  <c r="S45" i="52"/>
  <c r="I46" i="52"/>
  <c r="S46" i="52"/>
  <c r="N47" i="52"/>
  <c r="O47" i="52" s="1"/>
  <c r="T47" i="52" s="1"/>
  <c r="O48" i="52"/>
  <c r="T48" i="52"/>
  <c r="S49" i="52"/>
  <c r="G51" i="52"/>
  <c r="N25" i="52"/>
  <c r="O25" i="52"/>
  <c r="J37" i="52"/>
  <c r="N37" i="52" s="1"/>
  <c r="O37" i="52" s="1"/>
  <c r="I50" i="52"/>
  <c r="N50" i="52"/>
  <c r="O50" i="52"/>
  <c r="I52" i="52"/>
  <c r="J52" i="52"/>
  <c r="I53" i="52"/>
  <c r="J53" i="52"/>
  <c r="N53" i="52" s="1"/>
  <c r="O53" i="52" s="1"/>
  <c r="D54" i="52"/>
  <c r="N54" i="52" s="1"/>
  <c r="O54" i="52" s="1"/>
  <c r="I54" i="52"/>
  <c r="J54" i="52"/>
  <c r="I55" i="52"/>
  <c r="J55" i="52"/>
  <c r="N55" i="52"/>
  <c r="O55" i="52"/>
  <c r="P55" i="52"/>
  <c r="P54" i="52"/>
  <c r="P53" i="52"/>
  <c r="P52" i="52"/>
  <c r="P51" i="52"/>
  <c r="J51" i="52"/>
  <c r="P50" i="52"/>
  <c r="J50" i="52"/>
  <c r="P49" i="52"/>
  <c r="J49" i="52"/>
  <c r="P48" i="52"/>
  <c r="I48" i="52"/>
  <c r="J48" i="52"/>
  <c r="P47" i="52"/>
  <c r="J47" i="52"/>
  <c r="P46" i="52"/>
  <c r="J46" i="52"/>
  <c r="P45" i="52"/>
  <c r="J45" i="52"/>
  <c r="P44" i="52"/>
  <c r="P43" i="52"/>
  <c r="P42" i="52"/>
  <c r="J42" i="52"/>
  <c r="P41" i="52"/>
  <c r="P40" i="52"/>
  <c r="J40" i="52"/>
  <c r="P39" i="52"/>
  <c r="J39" i="52"/>
  <c r="P38" i="52"/>
  <c r="J38" i="52"/>
  <c r="P37" i="52"/>
  <c r="P36" i="52"/>
  <c r="P35" i="52"/>
  <c r="J35" i="52"/>
  <c r="P34" i="52"/>
  <c r="J34" i="52"/>
  <c r="P33" i="52"/>
  <c r="J33" i="52"/>
  <c r="P32" i="52"/>
  <c r="J32" i="52"/>
  <c r="P31" i="52"/>
  <c r="J31" i="52"/>
  <c r="J26" i="52"/>
  <c r="J25" i="52"/>
  <c r="AG15" i="52"/>
  <c r="AF15" i="52"/>
  <c r="AE15" i="52"/>
  <c r="AD15" i="52"/>
  <c r="AC15" i="52"/>
  <c r="AB15" i="52"/>
  <c r="AA15" i="52"/>
  <c r="Z15" i="52"/>
  <c r="Y15" i="52"/>
  <c r="X15" i="52"/>
  <c r="W15" i="52"/>
  <c r="V15" i="52"/>
  <c r="AG14" i="52"/>
  <c r="AF14" i="52"/>
  <c r="AE14" i="52"/>
  <c r="AD14" i="52"/>
  <c r="AC14" i="52"/>
  <c r="AB14" i="52"/>
  <c r="AA14" i="52"/>
  <c r="Z14" i="52"/>
  <c r="Y14" i="52"/>
  <c r="X14" i="52"/>
  <c r="W14" i="52"/>
  <c r="V14" i="52"/>
  <c r="AG13" i="52"/>
  <c r="AF13" i="52"/>
  <c r="AE13" i="52"/>
  <c r="AD13" i="52"/>
  <c r="AC13" i="52"/>
  <c r="AB13" i="52"/>
  <c r="AA13" i="52"/>
  <c r="Z13" i="52"/>
  <c r="Y13" i="52"/>
  <c r="X13" i="52"/>
  <c r="W13" i="52"/>
  <c r="V13" i="52"/>
  <c r="B11" i="52"/>
  <c r="C10" i="52"/>
  <c r="C9" i="52"/>
  <c r="A6" i="52"/>
  <c r="D17" i="51"/>
  <c r="D33" i="51" s="1"/>
  <c r="N33" i="51" s="1"/>
  <c r="O33" i="51" s="1"/>
  <c r="T33" i="51" s="1"/>
  <c r="G38" i="48"/>
  <c r="I31" i="51"/>
  <c r="I32" i="51"/>
  <c r="I33" i="51"/>
  <c r="I34" i="51"/>
  <c r="I35" i="51"/>
  <c r="I36" i="51"/>
  <c r="J36" i="51"/>
  <c r="N36" i="51"/>
  <c r="O36" i="51"/>
  <c r="T36" i="51"/>
  <c r="I37" i="51"/>
  <c r="S37" i="51"/>
  <c r="G38" i="51"/>
  <c r="G39" i="51"/>
  <c r="G40" i="51"/>
  <c r="I41" i="51"/>
  <c r="J41" i="51"/>
  <c r="H42" i="51"/>
  <c r="I43" i="51"/>
  <c r="J43" i="51"/>
  <c r="I44" i="51"/>
  <c r="J44" i="51"/>
  <c r="I45" i="51"/>
  <c r="S45" i="51"/>
  <c r="I46" i="51"/>
  <c r="S46" i="51"/>
  <c r="I47" i="51"/>
  <c r="N47" i="51"/>
  <c r="O47" i="51"/>
  <c r="T47" i="51"/>
  <c r="O48" i="51"/>
  <c r="T48" i="51"/>
  <c r="I49" i="51"/>
  <c r="S49" i="51"/>
  <c r="G51" i="51"/>
  <c r="N25" i="51"/>
  <c r="O25" i="51"/>
  <c r="J37" i="51"/>
  <c r="N37" i="51"/>
  <c r="O37" i="51"/>
  <c r="I50" i="51"/>
  <c r="N50" i="51"/>
  <c r="O50" i="51"/>
  <c r="I52" i="51"/>
  <c r="J52" i="51"/>
  <c r="I53" i="51"/>
  <c r="J53" i="51"/>
  <c r="N53" i="51"/>
  <c r="O53" i="51"/>
  <c r="D54" i="51"/>
  <c r="I54" i="51"/>
  <c r="J54" i="51"/>
  <c r="N54" i="51"/>
  <c r="O54" i="51"/>
  <c r="I55" i="51"/>
  <c r="J55" i="51"/>
  <c r="N55" i="51"/>
  <c r="O55" i="51"/>
  <c r="P55" i="51"/>
  <c r="P54" i="51"/>
  <c r="P53" i="51"/>
  <c r="P52" i="51"/>
  <c r="P51" i="51"/>
  <c r="J51" i="51"/>
  <c r="P50" i="51"/>
  <c r="J50" i="51"/>
  <c r="P49" i="51"/>
  <c r="J49" i="51"/>
  <c r="P48" i="51"/>
  <c r="I48" i="51"/>
  <c r="J48" i="51"/>
  <c r="P47" i="51"/>
  <c r="J47" i="51"/>
  <c r="P46" i="51"/>
  <c r="J46" i="51"/>
  <c r="P45" i="51"/>
  <c r="J45" i="51"/>
  <c r="P44" i="51"/>
  <c r="P43" i="51"/>
  <c r="P42" i="51"/>
  <c r="J42" i="51"/>
  <c r="P41" i="51"/>
  <c r="P40" i="51"/>
  <c r="J40" i="51"/>
  <c r="P39" i="51"/>
  <c r="J39" i="51"/>
  <c r="P38" i="51"/>
  <c r="J38" i="51"/>
  <c r="P37" i="51"/>
  <c r="P36" i="51"/>
  <c r="P35" i="51"/>
  <c r="J35" i="51"/>
  <c r="P34" i="51"/>
  <c r="J34" i="51"/>
  <c r="P33" i="51"/>
  <c r="J33" i="51"/>
  <c r="P32" i="51"/>
  <c r="J32" i="51"/>
  <c r="P31" i="51"/>
  <c r="J31" i="51"/>
  <c r="J26" i="51"/>
  <c r="J25" i="51"/>
  <c r="AG15" i="51"/>
  <c r="AF15" i="51"/>
  <c r="AE15" i="51"/>
  <c r="AD15" i="51"/>
  <c r="AC15" i="51"/>
  <c r="AB15" i="51"/>
  <c r="AA15" i="51"/>
  <c r="Z15" i="51"/>
  <c r="Y15" i="51"/>
  <c r="X15" i="51"/>
  <c r="W15" i="51"/>
  <c r="V15" i="51"/>
  <c r="AG14" i="51"/>
  <c r="AF14" i="51"/>
  <c r="AE14" i="51"/>
  <c r="AD14" i="51"/>
  <c r="AC14" i="51"/>
  <c r="AB14" i="51"/>
  <c r="AA14" i="51"/>
  <c r="Z14" i="51"/>
  <c r="Y14" i="51"/>
  <c r="X14" i="51"/>
  <c r="W14" i="51"/>
  <c r="V14" i="51"/>
  <c r="AG13" i="51"/>
  <c r="AF13" i="51"/>
  <c r="AE13" i="51"/>
  <c r="AD13" i="51"/>
  <c r="AC13" i="51"/>
  <c r="AB13" i="51"/>
  <c r="AA13" i="51"/>
  <c r="Z13" i="51"/>
  <c r="Y13" i="51"/>
  <c r="X13" i="51"/>
  <c r="W13" i="51"/>
  <c r="V13" i="51"/>
  <c r="B11" i="51"/>
  <c r="C10" i="51"/>
  <c r="C9" i="51"/>
  <c r="A6" i="51"/>
  <c r="G39" i="48"/>
  <c r="D53" i="50"/>
  <c r="D52" i="50"/>
  <c r="I31" i="48"/>
  <c r="I32" i="48"/>
  <c r="I33" i="48"/>
  <c r="I34" i="48"/>
  <c r="I35" i="48"/>
  <c r="I36" i="48"/>
  <c r="J36" i="48"/>
  <c r="N36" i="48"/>
  <c r="O36" i="48"/>
  <c r="T36" i="48"/>
  <c r="I37" i="48"/>
  <c r="S37" i="48"/>
  <c r="G40" i="48"/>
  <c r="I41" i="48"/>
  <c r="J41" i="48"/>
  <c r="H42" i="48"/>
  <c r="I43" i="48"/>
  <c r="J43" i="48"/>
  <c r="I44" i="48"/>
  <c r="J44" i="48"/>
  <c r="I45" i="48"/>
  <c r="S45" i="48"/>
  <c r="I46" i="48"/>
  <c r="S46" i="48"/>
  <c r="I47" i="48"/>
  <c r="N47" i="48"/>
  <c r="O47" i="48"/>
  <c r="T47" i="48"/>
  <c r="O48" i="48"/>
  <c r="T48" i="48"/>
  <c r="I49" i="48"/>
  <c r="S49" i="48"/>
  <c r="G51" i="48"/>
  <c r="N25" i="48"/>
  <c r="O25" i="48"/>
  <c r="J37" i="48"/>
  <c r="N37" i="48"/>
  <c r="O37" i="48"/>
  <c r="I50" i="48"/>
  <c r="N50" i="48"/>
  <c r="O50" i="48"/>
  <c r="I52" i="48"/>
  <c r="J52" i="48"/>
  <c r="I53" i="48"/>
  <c r="J53" i="48"/>
  <c r="N53" i="48"/>
  <c r="O53" i="48"/>
  <c r="D54" i="48"/>
  <c r="I54" i="48"/>
  <c r="J54" i="48"/>
  <c r="N54" i="48"/>
  <c r="O54" i="48"/>
  <c r="I55" i="48"/>
  <c r="J55" i="48"/>
  <c r="N55" i="48"/>
  <c r="O55" i="48"/>
  <c r="P55" i="48"/>
  <c r="P54" i="48"/>
  <c r="P53" i="48"/>
  <c r="P52" i="48"/>
  <c r="P51" i="48"/>
  <c r="J51" i="48"/>
  <c r="P50" i="48"/>
  <c r="J50" i="48"/>
  <c r="P49" i="48"/>
  <c r="J49" i="48"/>
  <c r="P48" i="48"/>
  <c r="I48" i="48"/>
  <c r="J48" i="48"/>
  <c r="P47" i="48"/>
  <c r="J47" i="48"/>
  <c r="P46" i="48"/>
  <c r="J46" i="48"/>
  <c r="P45" i="48"/>
  <c r="J45" i="48"/>
  <c r="P44" i="48"/>
  <c r="P43" i="48"/>
  <c r="P42" i="48"/>
  <c r="J42" i="48"/>
  <c r="P41" i="48"/>
  <c r="P40" i="48"/>
  <c r="J40" i="48"/>
  <c r="P39" i="48"/>
  <c r="J39" i="48"/>
  <c r="P38" i="48"/>
  <c r="J38" i="48"/>
  <c r="P37" i="48"/>
  <c r="P36" i="48"/>
  <c r="P35" i="48"/>
  <c r="J35" i="48"/>
  <c r="P34" i="48"/>
  <c r="J34" i="48"/>
  <c r="P33" i="48"/>
  <c r="J33" i="48"/>
  <c r="P32" i="48"/>
  <c r="J32" i="48"/>
  <c r="P31" i="48"/>
  <c r="J31" i="48"/>
  <c r="J26" i="48"/>
  <c r="J25" i="48"/>
  <c r="AG15" i="48"/>
  <c r="AF15" i="48"/>
  <c r="AE15" i="48"/>
  <c r="AD15" i="48"/>
  <c r="AC15" i="48"/>
  <c r="AB15" i="48"/>
  <c r="AA15" i="48"/>
  <c r="Z15" i="48"/>
  <c r="Y15" i="48"/>
  <c r="X15" i="48"/>
  <c r="W15" i="48"/>
  <c r="V15" i="48"/>
  <c r="AG14" i="48"/>
  <c r="AF14" i="48"/>
  <c r="AE14" i="48"/>
  <c r="AD14" i="48"/>
  <c r="AC14" i="48"/>
  <c r="AB14" i="48"/>
  <c r="AA14" i="48"/>
  <c r="Z14" i="48"/>
  <c r="Y14" i="48"/>
  <c r="X14" i="48"/>
  <c r="W14" i="48"/>
  <c r="V14" i="48"/>
  <c r="AG13" i="48"/>
  <c r="AF13" i="48"/>
  <c r="AE13" i="48"/>
  <c r="AD13" i="48"/>
  <c r="AC13" i="48"/>
  <c r="AB13" i="48"/>
  <c r="AA13" i="48"/>
  <c r="Z13" i="48"/>
  <c r="Y13" i="48"/>
  <c r="X13" i="48"/>
  <c r="W13" i="48"/>
  <c r="V13" i="48"/>
  <c r="B11" i="48"/>
  <c r="C10" i="48"/>
  <c r="C9" i="48"/>
  <c r="A6" i="48"/>
  <c r="D17" i="47"/>
  <c r="D31" i="47" s="1"/>
  <c r="N31" i="47" s="1"/>
  <c r="P47" i="47"/>
  <c r="I47" i="47"/>
  <c r="P45" i="47"/>
  <c r="I45" i="47"/>
  <c r="P43" i="47"/>
  <c r="I43" i="47"/>
  <c r="P42" i="47"/>
  <c r="H42" i="47"/>
  <c r="P40" i="47"/>
  <c r="G40" i="47"/>
  <c r="P55" i="47"/>
  <c r="I55" i="47"/>
  <c r="J55" i="47"/>
  <c r="N55" i="47"/>
  <c r="O55" i="47"/>
  <c r="P54" i="47"/>
  <c r="I54" i="47"/>
  <c r="J54" i="47"/>
  <c r="N54" i="47"/>
  <c r="O54" i="47"/>
  <c r="D54" i="47"/>
  <c r="P53" i="47"/>
  <c r="I53" i="47"/>
  <c r="J53" i="47"/>
  <c r="N53" i="47"/>
  <c r="O53" i="47"/>
  <c r="P52" i="47"/>
  <c r="J52" i="47"/>
  <c r="I52" i="47"/>
  <c r="P51" i="47"/>
  <c r="G51" i="47"/>
  <c r="J51" i="47"/>
  <c r="P50" i="47"/>
  <c r="N50" i="47"/>
  <c r="O50" i="47"/>
  <c r="I50" i="47"/>
  <c r="J50" i="47"/>
  <c r="P49" i="47"/>
  <c r="I49" i="47"/>
  <c r="S49" i="47"/>
  <c r="T48" i="47"/>
  <c r="P48" i="47"/>
  <c r="O48" i="47"/>
  <c r="I48" i="47"/>
  <c r="J48" i="47"/>
  <c r="N47" i="47"/>
  <c r="O47" i="47"/>
  <c r="T47" i="47"/>
  <c r="P46" i="47"/>
  <c r="I46" i="47"/>
  <c r="S46" i="47"/>
  <c r="S45" i="47"/>
  <c r="J45" i="47"/>
  <c r="P44" i="47"/>
  <c r="I44" i="47"/>
  <c r="J44" i="47"/>
  <c r="J43" i="47"/>
  <c r="J42" i="47"/>
  <c r="P41" i="47"/>
  <c r="I41" i="47"/>
  <c r="J41" i="47"/>
  <c r="J40" i="47"/>
  <c r="P39" i="47"/>
  <c r="G39" i="47"/>
  <c r="J39" i="47"/>
  <c r="P38" i="47"/>
  <c r="J38" i="47"/>
  <c r="G38" i="47"/>
  <c r="S37" i="47"/>
  <c r="P37" i="47"/>
  <c r="I37" i="47"/>
  <c r="J37" i="47"/>
  <c r="N37" i="47"/>
  <c r="O37" i="47"/>
  <c r="P36" i="47"/>
  <c r="I36" i="47"/>
  <c r="J36" i="47"/>
  <c r="N36" i="47"/>
  <c r="O36" i="47"/>
  <c r="T36" i="47"/>
  <c r="P35" i="47"/>
  <c r="J35" i="47"/>
  <c r="I35" i="47"/>
  <c r="P34" i="47"/>
  <c r="I34" i="47"/>
  <c r="J34" i="47"/>
  <c r="P33" i="47"/>
  <c r="J33" i="47"/>
  <c r="I33" i="47"/>
  <c r="P32" i="47"/>
  <c r="I32" i="47"/>
  <c r="J32" i="47"/>
  <c r="P31" i="47"/>
  <c r="I31" i="47"/>
  <c r="J31" i="47"/>
  <c r="J26" i="47"/>
  <c r="N25" i="47"/>
  <c r="O25" i="47"/>
  <c r="J25" i="47"/>
  <c r="AG15" i="47"/>
  <c r="AF15" i="47"/>
  <c r="AE15" i="47"/>
  <c r="AD15" i="47"/>
  <c r="AC15" i="47"/>
  <c r="AB15" i="47"/>
  <c r="AA15" i="47"/>
  <c r="Z15" i="47"/>
  <c r="Y15" i="47"/>
  <c r="X15" i="47"/>
  <c r="W15" i="47"/>
  <c r="V15" i="47"/>
  <c r="AG14" i="47"/>
  <c r="AF14" i="47"/>
  <c r="AE14" i="47"/>
  <c r="AD14" i="47"/>
  <c r="AC14" i="47"/>
  <c r="AB14" i="47"/>
  <c r="AA14" i="47"/>
  <c r="Z14" i="47"/>
  <c r="Y14" i="47"/>
  <c r="X14" i="47"/>
  <c r="W14" i="47"/>
  <c r="V14" i="47"/>
  <c r="AG13" i="47"/>
  <c r="AF13" i="47"/>
  <c r="AE13" i="47"/>
  <c r="AD13" i="47"/>
  <c r="AC13" i="47"/>
  <c r="AB13" i="47"/>
  <c r="AA13" i="47"/>
  <c r="Z13" i="47"/>
  <c r="Y13" i="47"/>
  <c r="X13" i="47"/>
  <c r="W13" i="47"/>
  <c r="V13" i="47"/>
  <c r="B11" i="47"/>
  <c r="C10" i="47"/>
  <c r="C9" i="47"/>
  <c r="A6" i="47"/>
  <c r="D53" i="46"/>
  <c r="D52" i="46"/>
  <c r="D17" i="45"/>
  <c r="D51" i="45" s="1"/>
  <c r="L51" i="45" s="1"/>
  <c r="O51" i="45" s="1"/>
  <c r="T51" i="45" s="1"/>
  <c r="P49" i="45"/>
  <c r="I49" i="45"/>
  <c r="P41" i="45"/>
  <c r="I41" i="45"/>
  <c r="P55" i="45"/>
  <c r="I55" i="45"/>
  <c r="J55" i="45"/>
  <c r="N55" i="45"/>
  <c r="O55" i="45"/>
  <c r="P54" i="45"/>
  <c r="I54" i="45"/>
  <c r="J54" i="45"/>
  <c r="N54" i="45"/>
  <c r="O54" i="45"/>
  <c r="D54" i="45"/>
  <c r="P53" i="45"/>
  <c r="I53" i="45"/>
  <c r="J53" i="45"/>
  <c r="N53" i="45"/>
  <c r="O53" i="45"/>
  <c r="P52" i="45"/>
  <c r="J52" i="45"/>
  <c r="I52" i="45"/>
  <c r="P51" i="45"/>
  <c r="G51" i="45"/>
  <c r="J51" i="45"/>
  <c r="P50" i="45"/>
  <c r="N50" i="45"/>
  <c r="O50" i="45"/>
  <c r="I50" i="45"/>
  <c r="J50" i="45"/>
  <c r="S49" i="45"/>
  <c r="T48" i="45"/>
  <c r="P48" i="45"/>
  <c r="O48" i="45"/>
  <c r="I48" i="45"/>
  <c r="J48" i="45"/>
  <c r="P47" i="45"/>
  <c r="I47" i="45"/>
  <c r="N47" i="45"/>
  <c r="O47" i="45"/>
  <c r="T47" i="45"/>
  <c r="P46" i="45"/>
  <c r="J46" i="45"/>
  <c r="I46" i="45"/>
  <c r="S46" i="45"/>
  <c r="S45" i="45"/>
  <c r="P45" i="45"/>
  <c r="I45" i="45"/>
  <c r="J45" i="45"/>
  <c r="P44" i="45"/>
  <c r="I44" i="45"/>
  <c r="J44" i="45"/>
  <c r="P43" i="45"/>
  <c r="I43" i="45"/>
  <c r="J43" i="45"/>
  <c r="P42" i="45"/>
  <c r="J42" i="45"/>
  <c r="H42" i="45"/>
  <c r="J41" i="45"/>
  <c r="P40" i="45"/>
  <c r="J40" i="45"/>
  <c r="G40" i="45"/>
  <c r="P39" i="45"/>
  <c r="G39" i="45"/>
  <c r="J39" i="45"/>
  <c r="P38" i="45"/>
  <c r="G38" i="45"/>
  <c r="J38" i="45"/>
  <c r="S37" i="45"/>
  <c r="P37" i="45"/>
  <c r="I37" i="45"/>
  <c r="J37" i="45"/>
  <c r="N37" i="45"/>
  <c r="O37" i="45"/>
  <c r="P36" i="45"/>
  <c r="I36" i="45"/>
  <c r="J36" i="45"/>
  <c r="N36" i="45"/>
  <c r="O36" i="45"/>
  <c r="T36" i="45"/>
  <c r="P35" i="45"/>
  <c r="J35" i="45"/>
  <c r="I35" i="45"/>
  <c r="P34" i="45"/>
  <c r="I34" i="45"/>
  <c r="J34" i="45"/>
  <c r="P33" i="45"/>
  <c r="I33" i="45"/>
  <c r="J33" i="45"/>
  <c r="P32" i="45"/>
  <c r="I32" i="45"/>
  <c r="J32" i="45"/>
  <c r="P31" i="45"/>
  <c r="J31" i="45"/>
  <c r="I31" i="45"/>
  <c r="J26" i="45"/>
  <c r="N25" i="45"/>
  <c r="O25" i="45"/>
  <c r="J25" i="45"/>
  <c r="AG15" i="45"/>
  <c r="AF15" i="45"/>
  <c r="AE15" i="45"/>
  <c r="AD15" i="45"/>
  <c r="AC15" i="45"/>
  <c r="AB15" i="45"/>
  <c r="AA15" i="45"/>
  <c r="Z15" i="45"/>
  <c r="Y15" i="45"/>
  <c r="X15" i="45"/>
  <c r="W15" i="45"/>
  <c r="V15" i="45"/>
  <c r="AG14" i="45"/>
  <c r="AF14" i="45"/>
  <c r="AE14" i="45"/>
  <c r="AD14" i="45"/>
  <c r="AC14" i="45"/>
  <c r="AB14" i="45"/>
  <c r="AA14" i="45"/>
  <c r="Z14" i="45"/>
  <c r="Y14" i="45"/>
  <c r="X14" i="45"/>
  <c r="W14" i="45"/>
  <c r="V14" i="45"/>
  <c r="AG13" i="45"/>
  <c r="AF13" i="45"/>
  <c r="AE13" i="45"/>
  <c r="AD13" i="45"/>
  <c r="AC13" i="45"/>
  <c r="AB13" i="45"/>
  <c r="AA13" i="45"/>
  <c r="Z13" i="45"/>
  <c r="Y13" i="45"/>
  <c r="X13" i="45"/>
  <c r="W13" i="45"/>
  <c r="V13" i="45"/>
  <c r="B11" i="45"/>
  <c r="C10" i="45"/>
  <c r="C9" i="45"/>
  <c r="A6" i="45"/>
  <c r="D53" i="44"/>
  <c r="D52" i="44"/>
  <c r="D17" i="43"/>
  <c r="D44" i="43" s="1"/>
  <c r="N44" i="43" s="1"/>
  <c r="O44" i="43" s="1"/>
  <c r="T44" i="43" s="1"/>
  <c r="P41" i="43"/>
  <c r="I41" i="43"/>
  <c r="J41" i="43"/>
  <c r="P55" i="43"/>
  <c r="I55" i="43"/>
  <c r="J55" i="43"/>
  <c r="N55" i="43"/>
  <c r="O55" i="43"/>
  <c r="P54" i="43"/>
  <c r="I54" i="43"/>
  <c r="J54" i="43"/>
  <c r="D54" i="43"/>
  <c r="N54" i="43"/>
  <c r="O54" i="43"/>
  <c r="P53" i="43"/>
  <c r="I53" i="43"/>
  <c r="J53" i="43"/>
  <c r="N53" i="43"/>
  <c r="O53" i="43"/>
  <c r="P52" i="43"/>
  <c r="I52" i="43"/>
  <c r="J52" i="43"/>
  <c r="P51" i="43"/>
  <c r="G51" i="43"/>
  <c r="J51" i="43"/>
  <c r="P50" i="43"/>
  <c r="I50" i="43"/>
  <c r="J50" i="43"/>
  <c r="P49" i="43"/>
  <c r="I49" i="43"/>
  <c r="S49" i="43"/>
  <c r="P48" i="43"/>
  <c r="O48" i="43"/>
  <c r="T48" i="43"/>
  <c r="I48" i="43"/>
  <c r="J48" i="43"/>
  <c r="P47" i="43"/>
  <c r="I47" i="43"/>
  <c r="N47" i="43"/>
  <c r="O47" i="43"/>
  <c r="T47" i="43"/>
  <c r="P46" i="43"/>
  <c r="I46" i="43"/>
  <c r="S46" i="43"/>
  <c r="P45" i="43"/>
  <c r="I45" i="43"/>
  <c r="J45" i="43"/>
  <c r="P44" i="43"/>
  <c r="I44" i="43"/>
  <c r="J44" i="43"/>
  <c r="P43" i="43"/>
  <c r="I43" i="43"/>
  <c r="J43" i="43"/>
  <c r="P42" i="43"/>
  <c r="H42" i="43"/>
  <c r="J42" i="43"/>
  <c r="P40" i="43"/>
  <c r="G40" i="43"/>
  <c r="J40" i="43"/>
  <c r="P39" i="43"/>
  <c r="G39" i="43"/>
  <c r="J39" i="43"/>
  <c r="P38" i="43"/>
  <c r="G38" i="43"/>
  <c r="J38" i="43"/>
  <c r="P37" i="43"/>
  <c r="I37" i="43"/>
  <c r="J37" i="43"/>
  <c r="N37" i="43"/>
  <c r="O37" i="43"/>
  <c r="P36" i="43"/>
  <c r="I36" i="43"/>
  <c r="J36" i="43"/>
  <c r="N36" i="43"/>
  <c r="O36" i="43"/>
  <c r="T36" i="43"/>
  <c r="P35" i="43"/>
  <c r="I35" i="43"/>
  <c r="J35" i="43"/>
  <c r="P34" i="43"/>
  <c r="I34" i="43"/>
  <c r="J34" i="43"/>
  <c r="P33" i="43"/>
  <c r="I33" i="43"/>
  <c r="J33" i="43"/>
  <c r="P32" i="43"/>
  <c r="I32" i="43"/>
  <c r="J32" i="43"/>
  <c r="P31" i="43"/>
  <c r="I31" i="43"/>
  <c r="J31" i="43"/>
  <c r="J26" i="43"/>
  <c r="N25" i="43"/>
  <c r="J25" i="43"/>
  <c r="AG15" i="43"/>
  <c r="AF15" i="43"/>
  <c r="AE15" i="43"/>
  <c r="AD15" i="43"/>
  <c r="AC15" i="43"/>
  <c r="AB15" i="43"/>
  <c r="AA15" i="43"/>
  <c r="Z15" i="43"/>
  <c r="Y15" i="43"/>
  <c r="X15" i="43"/>
  <c r="W15" i="43"/>
  <c r="V15" i="43"/>
  <c r="AG14" i="43"/>
  <c r="AF14" i="43"/>
  <c r="AE14" i="43"/>
  <c r="AD14" i="43"/>
  <c r="AC14" i="43"/>
  <c r="AB14" i="43"/>
  <c r="AA14" i="43"/>
  <c r="Z14" i="43"/>
  <c r="Y14" i="43"/>
  <c r="X14" i="43"/>
  <c r="W14" i="43"/>
  <c r="V14" i="43"/>
  <c r="AG13" i="43"/>
  <c r="AF13" i="43"/>
  <c r="AE13" i="43"/>
  <c r="AD13" i="43"/>
  <c r="AC13" i="43"/>
  <c r="AB13" i="43"/>
  <c r="AA13" i="43"/>
  <c r="Z13" i="43"/>
  <c r="Y13" i="43"/>
  <c r="X13" i="43"/>
  <c r="W13" i="43"/>
  <c r="V13" i="43"/>
  <c r="B11" i="43"/>
  <c r="C10" i="43"/>
  <c r="C9" i="43"/>
  <c r="A6" i="43"/>
  <c r="D53" i="42"/>
  <c r="D52" i="42"/>
  <c r="P40" i="15"/>
  <c r="P32" i="15"/>
  <c r="P55" i="41"/>
  <c r="J55" i="41"/>
  <c r="N55" i="41"/>
  <c r="O55" i="41"/>
  <c r="I55" i="41"/>
  <c r="P54" i="41"/>
  <c r="J54" i="41"/>
  <c r="N54" i="41"/>
  <c r="O54" i="41"/>
  <c r="I54" i="41"/>
  <c r="D54" i="41"/>
  <c r="P53" i="41"/>
  <c r="I53" i="41"/>
  <c r="J53" i="41"/>
  <c r="N53" i="41"/>
  <c r="O53" i="41"/>
  <c r="P52" i="41"/>
  <c r="J52" i="41"/>
  <c r="I52" i="41"/>
  <c r="P51" i="41"/>
  <c r="G51" i="41"/>
  <c r="J51" i="41"/>
  <c r="P50" i="41"/>
  <c r="N50" i="41"/>
  <c r="O50" i="41"/>
  <c r="J50" i="41"/>
  <c r="I50" i="41"/>
  <c r="P49" i="41"/>
  <c r="I49" i="41"/>
  <c r="N49" i="41"/>
  <c r="O49" i="41"/>
  <c r="T49" i="41"/>
  <c r="S48" i="41"/>
  <c r="P48" i="41"/>
  <c r="I48" i="41"/>
  <c r="J48" i="41"/>
  <c r="P47" i="41"/>
  <c r="O47" i="41"/>
  <c r="T47" i="41"/>
  <c r="I47" i="41"/>
  <c r="J47" i="41"/>
  <c r="P46" i="41"/>
  <c r="I46" i="41"/>
  <c r="N46" i="41"/>
  <c r="O46" i="41"/>
  <c r="T46" i="41"/>
  <c r="P45" i="41"/>
  <c r="I45" i="41"/>
  <c r="S45" i="41"/>
  <c r="P44" i="41"/>
  <c r="I44" i="41"/>
  <c r="S44" i="41"/>
  <c r="P43" i="41"/>
  <c r="I43" i="41"/>
  <c r="J43" i="41"/>
  <c r="P42" i="41"/>
  <c r="H42" i="41"/>
  <c r="J42" i="41"/>
  <c r="D17" i="41"/>
  <c r="D41" i="41" s="1"/>
  <c r="N41" i="41" s="1"/>
  <c r="O41" i="41" s="1"/>
  <c r="T41" i="41" s="1"/>
  <c r="P41" i="41"/>
  <c r="I41" i="41"/>
  <c r="J41" i="41"/>
  <c r="P40" i="41"/>
  <c r="J40" i="41"/>
  <c r="G40" i="41"/>
  <c r="P39" i="41"/>
  <c r="J39" i="41"/>
  <c r="G39" i="41"/>
  <c r="P38" i="41"/>
  <c r="J38" i="41"/>
  <c r="G38" i="41"/>
  <c r="S37" i="41"/>
  <c r="P37" i="41"/>
  <c r="J37" i="41"/>
  <c r="N37" i="41"/>
  <c r="O37" i="41"/>
  <c r="I37" i="41"/>
  <c r="P36" i="41"/>
  <c r="I36" i="41"/>
  <c r="J36" i="41"/>
  <c r="N36" i="41"/>
  <c r="O36" i="41"/>
  <c r="T36" i="41"/>
  <c r="P35" i="41"/>
  <c r="J35" i="41"/>
  <c r="I35" i="41"/>
  <c r="P34" i="41"/>
  <c r="J34" i="41"/>
  <c r="I34" i="41"/>
  <c r="P33" i="41"/>
  <c r="J33" i="41"/>
  <c r="I33" i="41"/>
  <c r="P32" i="41"/>
  <c r="J32" i="41"/>
  <c r="I32" i="41"/>
  <c r="P31" i="41"/>
  <c r="J31" i="41"/>
  <c r="I31" i="41"/>
  <c r="J26" i="41"/>
  <c r="N25" i="41"/>
  <c r="O25" i="41"/>
  <c r="J25" i="41"/>
  <c r="AG15" i="41"/>
  <c r="AF15" i="41"/>
  <c r="AE15" i="41"/>
  <c r="AD15" i="41"/>
  <c r="AC15" i="41"/>
  <c r="AB15" i="41"/>
  <c r="AA15" i="41"/>
  <c r="Z15" i="41"/>
  <c r="Y15" i="41"/>
  <c r="X15" i="41"/>
  <c r="W15" i="41"/>
  <c r="V15" i="41"/>
  <c r="AG14" i="41"/>
  <c r="AF14" i="41"/>
  <c r="AE14" i="41"/>
  <c r="AD14" i="41"/>
  <c r="AC14" i="41"/>
  <c r="AB14" i="41"/>
  <c r="AA14" i="41"/>
  <c r="Z14" i="41"/>
  <c r="Y14" i="41"/>
  <c r="X14" i="41"/>
  <c r="W14" i="41"/>
  <c r="V14" i="41"/>
  <c r="AG13" i="41"/>
  <c r="AF13" i="41"/>
  <c r="AE13" i="41"/>
  <c r="AD13" i="41"/>
  <c r="AC13" i="41"/>
  <c r="AB13" i="41"/>
  <c r="AA13" i="41"/>
  <c r="Z13" i="41"/>
  <c r="Y13" i="41"/>
  <c r="X13" i="41"/>
  <c r="W13" i="41"/>
  <c r="V13" i="41"/>
  <c r="B11" i="41"/>
  <c r="C10" i="41"/>
  <c r="C9" i="41"/>
  <c r="A6" i="41"/>
  <c r="D50" i="40"/>
  <c r="D49" i="40"/>
  <c r="D50" i="39"/>
  <c r="D49" i="39"/>
  <c r="P55" i="38"/>
  <c r="I55" i="38"/>
  <c r="J55" i="38"/>
  <c r="N55" i="38"/>
  <c r="O55" i="38"/>
  <c r="P54" i="38"/>
  <c r="I54" i="38"/>
  <c r="J54" i="38"/>
  <c r="N54" i="38"/>
  <c r="O54" i="38"/>
  <c r="D54" i="38"/>
  <c r="P53" i="38"/>
  <c r="J53" i="38"/>
  <c r="N53" i="38"/>
  <c r="O53" i="38"/>
  <c r="I53" i="38"/>
  <c r="P52" i="38"/>
  <c r="J52" i="38"/>
  <c r="I52" i="38"/>
  <c r="P51" i="38"/>
  <c r="J51" i="38"/>
  <c r="G51" i="38"/>
  <c r="D17" i="38"/>
  <c r="D26" i="38" s="1"/>
  <c r="N26" i="38" s="1"/>
  <c r="P50" i="38"/>
  <c r="I50" i="38"/>
  <c r="N50" i="38"/>
  <c r="O50" i="38"/>
  <c r="P49" i="38"/>
  <c r="O49" i="38"/>
  <c r="T49" i="38"/>
  <c r="J49" i="38"/>
  <c r="I49" i="38"/>
  <c r="N49" i="38"/>
  <c r="P48" i="38"/>
  <c r="I48" i="38"/>
  <c r="J48" i="38"/>
  <c r="P47" i="38"/>
  <c r="O47" i="38"/>
  <c r="T47" i="38"/>
  <c r="I47" i="38"/>
  <c r="J47" i="38"/>
  <c r="P46" i="38"/>
  <c r="J46" i="38"/>
  <c r="I46" i="38"/>
  <c r="N46" i="38"/>
  <c r="O46" i="38"/>
  <c r="T46" i="38"/>
  <c r="S45" i="38"/>
  <c r="P45" i="38"/>
  <c r="I45" i="38"/>
  <c r="J45" i="38"/>
  <c r="P44" i="38"/>
  <c r="J44" i="38"/>
  <c r="I44" i="38"/>
  <c r="S44" i="38"/>
  <c r="P43" i="38"/>
  <c r="J43" i="38"/>
  <c r="I43" i="38"/>
  <c r="P42" i="38"/>
  <c r="J42" i="38"/>
  <c r="H42" i="38"/>
  <c r="P41" i="38"/>
  <c r="I41" i="38"/>
  <c r="J41" i="38"/>
  <c r="P40" i="38"/>
  <c r="G40" i="38"/>
  <c r="J40" i="38"/>
  <c r="P39" i="38"/>
  <c r="P38" i="38"/>
  <c r="S37" i="38"/>
  <c r="P37" i="38"/>
  <c r="I37" i="38"/>
  <c r="J37" i="38"/>
  <c r="N37" i="38"/>
  <c r="O37" i="38"/>
  <c r="P36" i="38"/>
  <c r="O36" i="38"/>
  <c r="T36" i="38"/>
  <c r="J36" i="38"/>
  <c r="N36" i="38"/>
  <c r="I36" i="38"/>
  <c r="P35" i="38"/>
  <c r="I35" i="38"/>
  <c r="J35" i="38"/>
  <c r="P34" i="38"/>
  <c r="I34" i="38"/>
  <c r="J34" i="38"/>
  <c r="P33" i="38"/>
  <c r="I33" i="38"/>
  <c r="J33" i="38"/>
  <c r="P32" i="38"/>
  <c r="J32" i="38"/>
  <c r="I32" i="38"/>
  <c r="P31" i="38"/>
  <c r="J31" i="38"/>
  <c r="I31" i="38"/>
  <c r="J26" i="38"/>
  <c r="N25" i="38"/>
  <c r="J25" i="38"/>
  <c r="AG15" i="38"/>
  <c r="AF15" i="38"/>
  <c r="AE15" i="38"/>
  <c r="AD15" i="38"/>
  <c r="AC15" i="38"/>
  <c r="AB15" i="38"/>
  <c r="AA15" i="38"/>
  <c r="Z15" i="38"/>
  <c r="Y15" i="38"/>
  <c r="X15" i="38"/>
  <c r="W15" i="38"/>
  <c r="V15" i="38"/>
  <c r="AG14" i="38"/>
  <c r="AF14" i="38"/>
  <c r="AE14" i="38"/>
  <c r="AD14" i="38"/>
  <c r="AC14" i="38"/>
  <c r="AB14" i="38"/>
  <c r="AA14" i="38"/>
  <c r="Z14" i="38"/>
  <c r="Y14" i="38"/>
  <c r="X14" i="38"/>
  <c r="W14" i="38"/>
  <c r="V14" i="38"/>
  <c r="AG13" i="38"/>
  <c r="AF13" i="38"/>
  <c r="AE13" i="38"/>
  <c r="AD13" i="38"/>
  <c r="AC13" i="38"/>
  <c r="AB13" i="38"/>
  <c r="AA13" i="38"/>
  <c r="Z13" i="38"/>
  <c r="Y13" i="38"/>
  <c r="X13" i="38"/>
  <c r="W13" i="38"/>
  <c r="V13" i="38"/>
  <c r="B11" i="38"/>
  <c r="C10" i="38"/>
  <c r="C9" i="38"/>
  <c r="A6" i="38"/>
  <c r="D50" i="37"/>
  <c r="D49" i="37"/>
  <c r="P55" i="36"/>
  <c r="I55" i="36"/>
  <c r="J55" i="36"/>
  <c r="N55" i="36"/>
  <c r="O55" i="36"/>
  <c r="P54" i="36"/>
  <c r="J54" i="36"/>
  <c r="I54" i="36"/>
  <c r="D54" i="36"/>
  <c r="N54" i="36"/>
  <c r="O54" i="36"/>
  <c r="P53" i="36"/>
  <c r="I53" i="36"/>
  <c r="J53" i="36"/>
  <c r="N53" i="36"/>
  <c r="O53" i="36"/>
  <c r="P52" i="36"/>
  <c r="I52" i="36"/>
  <c r="J52" i="36"/>
  <c r="P51" i="36"/>
  <c r="G51" i="36"/>
  <c r="J51" i="36"/>
  <c r="P50" i="36"/>
  <c r="O50" i="36"/>
  <c r="N50" i="36"/>
  <c r="J50" i="36"/>
  <c r="I50" i="36"/>
  <c r="T49" i="36"/>
  <c r="P49" i="36"/>
  <c r="N49" i="36"/>
  <c r="O49" i="36"/>
  <c r="I49" i="36"/>
  <c r="J49" i="36"/>
  <c r="P48" i="36"/>
  <c r="I48" i="36"/>
  <c r="P47" i="36"/>
  <c r="O47" i="36"/>
  <c r="T47" i="36"/>
  <c r="J47" i="36"/>
  <c r="I47" i="36"/>
  <c r="P46" i="36"/>
  <c r="N46" i="36"/>
  <c r="O46" i="36"/>
  <c r="T46" i="36"/>
  <c r="J46" i="36"/>
  <c r="I46" i="36"/>
  <c r="P45" i="36"/>
  <c r="I45" i="36"/>
  <c r="S44" i="36"/>
  <c r="P44" i="36"/>
  <c r="J44" i="36"/>
  <c r="I44" i="36"/>
  <c r="P43" i="36"/>
  <c r="J43" i="36"/>
  <c r="I43" i="36"/>
  <c r="P42" i="36"/>
  <c r="J42" i="36"/>
  <c r="H42" i="36"/>
  <c r="P41" i="36"/>
  <c r="J41" i="36"/>
  <c r="I41" i="36"/>
  <c r="P40" i="36"/>
  <c r="J40" i="36"/>
  <c r="G40" i="36"/>
  <c r="P39" i="36"/>
  <c r="P38" i="36"/>
  <c r="S37" i="36"/>
  <c r="P37" i="36"/>
  <c r="I37" i="36"/>
  <c r="J37" i="36"/>
  <c r="N37" i="36"/>
  <c r="O37" i="36"/>
  <c r="P36" i="36"/>
  <c r="I36" i="36"/>
  <c r="J36" i="36"/>
  <c r="N36" i="36"/>
  <c r="O36" i="36"/>
  <c r="T36" i="36"/>
  <c r="P35" i="36"/>
  <c r="J35" i="36"/>
  <c r="I35" i="36"/>
  <c r="P34" i="36"/>
  <c r="I34" i="36"/>
  <c r="J34" i="36"/>
  <c r="P33" i="36"/>
  <c r="I33" i="36"/>
  <c r="J33" i="36"/>
  <c r="P32" i="36"/>
  <c r="J32" i="36"/>
  <c r="I32" i="36"/>
  <c r="P31" i="36"/>
  <c r="I31" i="36"/>
  <c r="J31" i="36"/>
  <c r="J26" i="36"/>
  <c r="O25" i="36"/>
  <c r="N25" i="36"/>
  <c r="J25" i="36"/>
  <c r="D17" i="36"/>
  <c r="D42" i="36" s="1"/>
  <c r="M42" i="36" s="1"/>
  <c r="AG15" i="36"/>
  <c r="AF15" i="36"/>
  <c r="AE15" i="36"/>
  <c r="AD15" i="36"/>
  <c r="AC15" i="36"/>
  <c r="AB15" i="36"/>
  <c r="AA15" i="36"/>
  <c r="Z15" i="36"/>
  <c r="Y15" i="36"/>
  <c r="X15" i="36"/>
  <c r="W15" i="36"/>
  <c r="V15" i="36"/>
  <c r="AG14" i="36"/>
  <c r="AF14" i="36"/>
  <c r="AE14" i="36"/>
  <c r="AD14" i="36"/>
  <c r="AC14" i="36"/>
  <c r="AB14" i="36"/>
  <c r="AA14" i="36"/>
  <c r="Z14" i="36"/>
  <c r="Y14" i="36"/>
  <c r="X14" i="36"/>
  <c r="W14" i="36"/>
  <c r="V14" i="36"/>
  <c r="AG13" i="36"/>
  <c r="AF13" i="36"/>
  <c r="AE13" i="36"/>
  <c r="AD13" i="36"/>
  <c r="AC13" i="36"/>
  <c r="AB13" i="36"/>
  <c r="AA13" i="36"/>
  <c r="Z13" i="36"/>
  <c r="Y13" i="36"/>
  <c r="X13" i="36"/>
  <c r="W13" i="36"/>
  <c r="V13" i="36"/>
  <c r="B11" i="36"/>
  <c r="C10" i="36"/>
  <c r="C9" i="36"/>
  <c r="A6" i="36"/>
  <c r="D50" i="35"/>
  <c r="D49" i="35"/>
  <c r="P55" i="34"/>
  <c r="N55" i="34"/>
  <c r="O55" i="34"/>
  <c r="J55" i="34"/>
  <c r="I55" i="34"/>
  <c r="P54" i="34"/>
  <c r="I54" i="34"/>
  <c r="J54" i="34"/>
  <c r="D54" i="34"/>
  <c r="N54" i="34"/>
  <c r="O54" i="34"/>
  <c r="P53" i="34"/>
  <c r="J53" i="34"/>
  <c r="N53" i="34"/>
  <c r="O53" i="34"/>
  <c r="I53" i="34"/>
  <c r="P52" i="34"/>
  <c r="J52" i="34"/>
  <c r="I52" i="34"/>
  <c r="P51" i="34"/>
  <c r="G51" i="34"/>
  <c r="J51" i="34"/>
  <c r="P50" i="34"/>
  <c r="N50" i="34"/>
  <c r="O50" i="34"/>
  <c r="I50" i="34"/>
  <c r="J50" i="34"/>
  <c r="P49" i="34"/>
  <c r="I49" i="34"/>
  <c r="N49" i="34"/>
  <c r="O49" i="34"/>
  <c r="T49" i="34"/>
  <c r="S48" i="34"/>
  <c r="P48" i="34"/>
  <c r="J48" i="34"/>
  <c r="I48" i="34"/>
  <c r="T47" i="34"/>
  <c r="P47" i="34"/>
  <c r="O47" i="34"/>
  <c r="J47" i="34"/>
  <c r="I47" i="34"/>
  <c r="P46" i="34"/>
  <c r="N46" i="34"/>
  <c r="O46" i="34"/>
  <c r="T46" i="34"/>
  <c r="I46" i="34"/>
  <c r="J46" i="34"/>
  <c r="S45" i="34"/>
  <c r="P45" i="34"/>
  <c r="J45" i="34"/>
  <c r="I45" i="34"/>
  <c r="P44" i="34"/>
  <c r="J44" i="34"/>
  <c r="I44" i="34"/>
  <c r="S44" i="34"/>
  <c r="P43" i="34"/>
  <c r="I43" i="34"/>
  <c r="J43" i="34"/>
  <c r="P42" i="34"/>
  <c r="H42" i="34"/>
  <c r="J42" i="34"/>
  <c r="P41" i="34"/>
  <c r="J41" i="34"/>
  <c r="I41" i="34"/>
  <c r="P40" i="34"/>
  <c r="G40" i="34"/>
  <c r="J40" i="34"/>
  <c r="P39" i="34"/>
  <c r="P38" i="34"/>
  <c r="S37" i="34"/>
  <c r="P37" i="34"/>
  <c r="J37" i="34"/>
  <c r="N37" i="34"/>
  <c r="O37" i="34"/>
  <c r="I37" i="34"/>
  <c r="T36" i="34"/>
  <c r="P36" i="34"/>
  <c r="O36" i="34"/>
  <c r="N36" i="34"/>
  <c r="J36" i="34"/>
  <c r="I36" i="34"/>
  <c r="P35" i="34"/>
  <c r="I35" i="34"/>
  <c r="J35" i="34"/>
  <c r="P34" i="34"/>
  <c r="J34" i="34"/>
  <c r="I34" i="34"/>
  <c r="P33" i="34"/>
  <c r="J33" i="34"/>
  <c r="I33" i="34"/>
  <c r="P32" i="34"/>
  <c r="J32" i="34"/>
  <c r="I32" i="34"/>
  <c r="P31" i="34"/>
  <c r="J31" i="34"/>
  <c r="I31" i="34"/>
  <c r="J26" i="34"/>
  <c r="N25" i="34"/>
  <c r="J25" i="34"/>
  <c r="D17" i="34"/>
  <c r="D38" i="34" s="1"/>
  <c r="L38" i="34" s="1"/>
  <c r="AG15" i="34"/>
  <c r="AF15" i="34"/>
  <c r="AE15" i="34"/>
  <c r="AD15" i="34"/>
  <c r="AC15" i="34"/>
  <c r="AB15" i="34"/>
  <c r="AA15" i="34"/>
  <c r="Z15" i="34"/>
  <c r="Y15" i="34"/>
  <c r="X15" i="34"/>
  <c r="W15" i="34"/>
  <c r="V15" i="34"/>
  <c r="AG14" i="34"/>
  <c r="AF14" i="34"/>
  <c r="AE14" i="34"/>
  <c r="AD14" i="34"/>
  <c r="AC14" i="34"/>
  <c r="AB14" i="34"/>
  <c r="AA14" i="34"/>
  <c r="Z14" i="34"/>
  <c r="Y14" i="34"/>
  <c r="X14" i="34"/>
  <c r="W14" i="34"/>
  <c r="V14" i="34"/>
  <c r="AG13" i="34"/>
  <c r="AF13" i="34"/>
  <c r="AE13" i="34"/>
  <c r="AD13" i="34"/>
  <c r="AC13" i="34"/>
  <c r="AB13" i="34"/>
  <c r="AA13" i="34"/>
  <c r="Z13" i="34"/>
  <c r="Y13" i="34"/>
  <c r="X13" i="34"/>
  <c r="W13" i="34"/>
  <c r="V13" i="34"/>
  <c r="B11" i="34"/>
  <c r="C10" i="34"/>
  <c r="C9" i="34"/>
  <c r="A6" i="34"/>
  <c r="D50" i="33"/>
  <c r="D49" i="33"/>
  <c r="P55" i="32"/>
  <c r="N55" i="32"/>
  <c r="O55" i="32"/>
  <c r="J55" i="32"/>
  <c r="I55" i="32"/>
  <c r="P54" i="32"/>
  <c r="J54" i="32"/>
  <c r="I54" i="32"/>
  <c r="D54" i="32"/>
  <c r="P53" i="32"/>
  <c r="J53" i="32"/>
  <c r="N53" i="32"/>
  <c r="O53" i="32"/>
  <c r="I53" i="32"/>
  <c r="P52" i="32"/>
  <c r="I52" i="32"/>
  <c r="J52" i="32"/>
  <c r="P51" i="32"/>
  <c r="J51" i="32"/>
  <c r="G51" i="32"/>
  <c r="P50" i="32"/>
  <c r="O50" i="32"/>
  <c r="J50" i="32"/>
  <c r="I50" i="32"/>
  <c r="N50" i="32"/>
  <c r="P49" i="32"/>
  <c r="N49" i="32"/>
  <c r="O49" i="32"/>
  <c r="T49" i="32"/>
  <c r="J49" i="32"/>
  <c r="I49" i="32"/>
  <c r="P48" i="32"/>
  <c r="I48" i="32"/>
  <c r="T47" i="32"/>
  <c r="P47" i="32"/>
  <c r="O47" i="32"/>
  <c r="J47" i="32"/>
  <c r="I47" i="32"/>
  <c r="P46" i="32"/>
  <c r="I46" i="32"/>
  <c r="N46" i="32"/>
  <c r="O46" i="32"/>
  <c r="T46" i="32"/>
  <c r="S45" i="32"/>
  <c r="P45" i="32"/>
  <c r="I45" i="32"/>
  <c r="J45" i="32"/>
  <c r="S44" i="32"/>
  <c r="P44" i="32"/>
  <c r="J44" i="32"/>
  <c r="I44" i="32"/>
  <c r="P43" i="32"/>
  <c r="I43" i="32"/>
  <c r="J43" i="32"/>
  <c r="P42" i="32"/>
  <c r="J42" i="32"/>
  <c r="H42" i="32"/>
  <c r="P41" i="32"/>
  <c r="I41" i="32"/>
  <c r="J41" i="32"/>
  <c r="P40" i="32"/>
  <c r="G40" i="32"/>
  <c r="J40" i="32"/>
  <c r="P39" i="32"/>
  <c r="P38" i="32"/>
  <c r="P37" i="32"/>
  <c r="I37" i="32"/>
  <c r="P36" i="32"/>
  <c r="I36" i="32"/>
  <c r="J36" i="32"/>
  <c r="N36" i="32"/>
  <c r="O36" i="32"/>
  <c r="T36" i="32"/>
  <c r="P35" i="32"/>
  <c r="I35" i="32"/>
  <c r="J35" i="32"/>
  <c r="P34" i="32"/>
  <c r="J34" i="32"/>
  <c r="I34" i="32"/>
  <c r="P33" i="32"/>
  <c r="I33" i="32"/>
  <c r="J33" i="32"/>
  <c r="P32" i="32"/>
  <c r="I32" i="32"/>
  <c r="J32" i="32"/>
  <c r="P31" i="32"/>
  <c r="J31" i="32"/>
  <c r="I31" i="32"/>
  <c r="J26" i="32"/>
  <c r="O25" i="32"/>
  <c r="N25" i="32"/>
  <c r="J25" i="32"/>
  <c r="D17" i="32"/>
  <c r="D26" i="32" s="1"/>
  <c r="N26" i="32" s="1"/>
  <c r="AG15" i="32"/>
  <c r="AF15" i="32"/>
  <c r="AE15" i="32"/>
  <c r="AD15" i="32"/>
  <c r="AC15" i="32"/>
  <c r="AB15" i="32"/>
  <c r="AA15" i="32"/>
  <c r="Z15" i="32"/>
  <c r="Y15" i="32"/>
  <c r="X15" i="32"/>
  <c r="W15" i="32"/>
  <c r="V15" i="32"/>
  <c r="AG14" i="32"/>
  <c r="AF14" i="32"/>
  <c r="AE14" i="32"/>
  <c r="AD14" i="32"/>
  <c r="AC14" i="32"/>
  <c r="AB14" i="32"/>
  <c r="AA14" i="32"/>
  <c r="Z14" i="32"/>
  <c r="Y14" i="32"/>
  <c r="X14" i="32"/>
  <c r="W14" i="32"/>
  <c r="V14" i="32"/>
  <c r="AG13" i="32"/>
  <c r="AF13" i="32"/>
  <c r="AE13" i="32"/>
  <c r="AD13" i="32"/>
  <c r="AC13" i="32"/>
  <c r="AB13" i="32"/>
  <c r="AA13" i="32"/>
  <c r="Z13" i="32"/>
  <c r="Y13" i="32"/>
  <c r="X13" i="32"/>
  <c r="W13" i="32"/>
  <c r="V13" i="32"/>
  <c r="B11" i="32"/>
  <c r="C10" i="32"/>
  <c r="C9" i="32"/>
  <c r="A6" i="32"/>
  <c r="P55" i="31"/>
  <c r="N55" i="31"/>
  <c r="O55" i="31"/>
  <c r="J55" i="31"/>
  <c r="I55" i="31"/>
  <c r="P54" i="31"/>
  <c r="I54" i="31"/>
  <c r="J54" i="31"/>
  <c r="D54" i="31"/>
  <c r="N54" i="31"/>
  <c r="O54" i="31"/>
  <c r="P53" i="31"/>
  <c r="I53" i="31"/>
  <c r="J53" i="31"/>
  <c r="N53" i="31"/>
  <c r="O53" i="31"/>
  <c r="P52" i="31"/>
  <c r="J52" i="31"/>
  <c r="I52" i="31"/>
  <c r="P51" i="31"/>
  <c r="G51" i="31"/>
  <c r="J51" i="31"/>
  <c r="P50" i="31"/>
  <c r="N50" i="31"/>
  <c r="O50" i="31"/>
  <c r="I50" i="31"/>
  <c r="J50" i="31"/>
  <c r="P49" i="31"/>
  <c r="I49" i="31"/>
  <c r="J49" i="31"/>
  <c r="S48" i="31"/>
  <c r="P48" i="31"/>
  <c r="J48" i="31"/>
  <c r="I48" i="31"/>
  <c r="P47" i="31"/>
  <c r="O47" i="31"/>
  <c r="T47" i="31"/>
  <c r="I47" i="31"/>
  <c r="J47" i="31"/>
  <c r="T46" i="31"/>
  <c r="P46" i="31"/>
  <c r="O46" i="31"/>
  <c r="N46" i="31"/>
  <c r="I46" i="31"/>
  <c r="J46" i="31"/>
  <c r="S45" i="31"/>
  <c r="P45" i="31"/>
  <c r="J45" i="31"/>
  <c r="I45" i="31"/>
  <c r="P44" i="31"/>
  <c r="J44" i="31"/>
  <c r="I44" i="31"/>
  <c r="S44" i="31"/>
  <c r="P43" i="31"/>
  <c r="I43" i="31"/>
  <c r="J43" i="31"/>
  <c r="P42" i="31"/>
  <c r="H42" i="31"/>
  <c r="J42" i="31"/>
  <c r="P41" i="31"/>
  <c r="J41" i="31"/>
  <c r="I41" i="31"/>
  <c r="P40" i="31"/>
  <c r="G40" i="31"/>
  <c r="J40" i="31"/>
  <c r="P39" i="31"/>
  <c r="P38" i="31"/>
  <c r="S37" i="31"/>
  <c r="P37" i="31"/>
  <c r="J37" i="31"/>
  <c r="N37" i="31"/>
  <c r="O37" i="31"/>
  <c r="I37" i="31"/>
  <c r="P36" i="31"/>
  <c r="N36" i="31"/>
  <c r="O36" i="31"/>
  <c r="T36" i="31"/>
  <c r="J36" i="31"/>
  <c r="I36" i="31"/>
  <c r="P35" i="31"/>
  <c r="I35" i="31"/>
  <c r="J35" i="31"/>
  <c r="P34" i="31"/>
  <c r="J34" i="31"/>
  <c r="I34" i="31"/>
  <c r="P33" i="31"/>
  <c r="I33" i="31"/>
  <c r="J33" i="31"/>
  <c r="P32" i="31"/>
  <c r="J32" i="31"/>
  <c r="I32" i="31"/>
  <c r="P31" i="31"/>
  <c r="I31" i="31"/>
  <c r="J31" i="31"/>
  <c r="J26" i="31"/>
  <c r="N25" i="31"/>
  <c r="O25" i="31"/>
  <c r="J25" i="31"/>
  <c r="D17" i="31"/>
  <c r="D51" i="31" s="1"/>
  <c r="L51" i="31" s="1"/>
  <c r="O51" i="31" s="1"/>
  <c r="T51" i="31" s="1"/>
  <c r="AG15" i="31"/>
  <c r="AF15" i="31"/>
  <c r="AE15" i="31"/>
  <c r="AD15" i="31"/>
  <c r="AC15" i="31"/>
  <c r="AB15" i="31"/>
  <c r="AA15" i="31"/>
  <c r="Z15" i="31"/>
  <c r="Y15" i="31"/>
  <c r="X15" i="31"/>
  <c r="W15" i="31"/>
  <c r="V15" i="31"/>
  <c r="AG14" i="31"/>
  <c r="AF14" i="31"/>
  <c r="AE14" i="31"/>
  <c r="AD14" i="31"/>
  <c r="AC14" i="31"/>
  <c r="AB14" i="31"/>
  <c r="AA14" i="31"/>
  <c r="Z14" i="31"/>
  <c r="Y14" i="31"/>
  <c r="X14" i="31"/>
  <c r="W14" i="31"/>
  <c r="V14" i="31"/>
  <c r="AG13" i="31"/>
  <c r="AF13" i="31"/>
  <c r="AE13" i="31"/>
  <c r="AD13" i="31"/>
  <c r="AC13" i="31"/>
  <c r="AB13" i="31"/>
  <c r="AA13" i="31"/>
  <c r="Z13" i="31"/>
  <c r="Y13" i="31"/>
  <c r="X13" i="31"/>
  <c r="W13" i="31"/>
  <c r="V13" i="31"/>
  <c r="B11" i="31"/>
  <c r="C10" i="31"/>
  <c r="C9" i="31"/>
  <c r="A6" i="31"/>
  <c r="D50" i="30"/>
  <c r="D49" i="30"/>
  <c r="D50" i="29"/>
  <c r="D49" i="29"/>
  <c r="D50" i="28"/>
  <c r="D49" i="28"/>
  <c r="D17" i="27"/>
  <c r="D38" i="27" s="1"/>
  <c r="L38" i="27" s="1"/>
  <c r="O38" i="27" s="1"/>
  <c r="T38" i="27" s="1"/>
  <c r="P55" i="27"/>
  <c r="O55" i="27"/>
  <c r="N55" i="27"/>
  <c r="I55" i="27"/>
  <c r="J55" i="27"/>
  <c r="P54" i="27"/>
  <c r="I54" i="27"/>
  <c r="J54" i="27"/>
  <c r="D54" i="27"/>
  <c r="N54" i="27"/>
  <c r="O54" i="27"/>
  <c r="P53" i="27"/>
  <c r="J53" i="27"/>
  <c r="N53" i="27"/>
  <c r="O53" i="27"/>
  <c r="I53" i="27"/>
  <c r="P52" i="27"/>
  <c r="I52" i="27"/>
  <c r="J52" i="27"/>
  <c r="P51" i="27"/>
  <c r="J51" i="27"/>
  <c r="G51" i="27"/>
  <c r="P50" i="27"/>
  <c r="I50" i="27"/>
  <c r="T49" i="27"/>
  <c r="P49" i="27"/>
  <c r="O49" i="27"/>
  <c r="N49" i="27"/>
  <c r="J49" i="27"/>
  <c r="I49" i="27"/>
  <c r="P48" i="27"/>
  <c r="J48" i="27"/>
  <c r="I48" i="27"/>
  <c r="S48" i="27"/>
  <c r="T47" i="27"/>
  <c r="P47" i="27"/>
  <c r="O47" i="27"/>
  <c r="J47" i="27"/>
  <c r="I47" i="27"/>
  <c r="P46" i="27"/>
  <c r="O46" i="27"/>
  <c r="T46" i="27"/>
  <c r="N46" i="27"/>
  <c r="J46" i="27"/>
  <c r="I46" i="27"/>
  <c r="S45" i="27"/>
  <c r="P45" i="27"/>
  <c r="J45" i="27"/>
  <c r="I45" i="27"/>
  <c r="P44" i="27"/>
  <c r="I44" i="27"/>
  <c r="P43" i="27"/>
  <c r="J43" i="27"/>
  <c r="I43" i="27"/>
  <c r="P42" i="27"/>
  <c r="J42" i="27"/>
  <c r="H42" i="27"/>
  <c r="P41" i="27"/>
  <c r="I41" i="27"/>
  <c r="J41" i="27"/>
  <c r="P40" i="27"/>
  <c r="G40" i="27"/>
  <c r="J40" i="27"/>
  <c r="P39" i="27"/>
  <c r="P38" i="27"/>
  <c r="P37" i="27"/>
  <c r="I37" i="27"/>
  <c r="S37" i="27"/>
  <c r="P36" i="27"/>
  <c r="P35" i="27"/>
  <c r="I35" i="27"/>
  <c r="J35" i="27"/>
  <c r="P34" i="27"/>
  <c r="I34" i="27"/>
  <c r="J34" i="27"/>
  <c r="P33" i="27"/>
  <c r="J33" i="27"/>
  <c r="I33" i="27"/>
  <c r="P32" i="27"/>
  <c r="I32" i="27"/>
  <c r="J32" i="27"/>
  <c r="P31" i="27"/>
  <c r="I31" i="27"/>
  <c r="J31" i="27"/>
  <c r="J26" i="27"/>
  <c r="O25" i="27"/>
  <c r="N25" i="27"/>
  <c r="J25" i="27"/>
  <c r="AG15" i="27"/>
  <c r="AF15" i="27"/>
  <c r="AE15" i="27"/>
  <c r="AD15" i="27"/>
  <c r="AC15" i="27"/>
  <c r="AB15" i="27"/>
  <c r="AA15" i="27"/>
  <c r="Z15" i="27"/>
  <c r="Y15" i="27"/>
  <c r="X15" i="27"/>
  <c r="W15" i="27"/>
  <c r="V15" i="27"/>
  <c r="AG14" i="27"/>
  <c r="AF14" i="27"/>
  <c r="AE14" i="27"/>
  <c r="AD14" i="27"/>
  <c r="AC14" i="27"/>
  <c r="AB14" i="27"/>
  <c r="AA14" i="27"/>
  <c r="Z14" i="27"/>
  <c r="Y14" i="27"/>
  <c r="X14" i="27"/>
  <c r="W14" i="27"/>
  <c r="V14" i="27"/>
  <c r="AG13" i="27"/>
  <c r="AF13" i="27"/>
  <c r="AE13" i="27"/>
  <c r="AD13" i="27"/>
  <c r="AC13" i="27"/>
  <c r="AB13" i="27"/>
  <c r="AA13" i="27"/>
  <c r="Z13" i="27"/>
  <c r="Y13" i="27"/>
  <c r="X13" i="27"/>
  <c r="W13" i="27"/>
  <c r="V13" i="27"/>
  <c r="B11" i="27"/>
  <c r="C10" i="27"/>
  <c r="C9" i="27"/>
  <c r="A6" i="27"/>
  <c r="D50" i="26"/>
  <c r="D49" i="26"/>
  <c r="P55" i="25"/>
  <c r="I55" i="25"/>
  <c r="J55" i="25" s="1"/>
  <c r="N55" i="25" s="1"/>
  <c r="O55" i="25" s="1"/>
  <c r="P54" i="25"/>
  <c r="I54" i="25"/>
  <c r="J54" i="25" s="1"/>
  <c r="N54" i="25" s="1"/>
  <c r="O54" i="25" s="1"/>
  <c r="D54" i="25"/>
  <c r="P53" i="25"/>
  <c r="I53" i="25"/>
  <c r="J53" i="25" s="1"/>
  <c r="N53" i="25" s="1"/>
  <c r="O53" i="25" s="1"/>
  <c r="P52" i="25"/>
  <c r="I52" i="25"/>
  <c r="J52" i="25" s="1"/>
  <c r="P51" i="25"/>
  <c r="G51" i="25"/>
  <c r="J51" i="25" s="1"/>
  <c r="P50" i="25"/>
  <c r="I50" i="25"/>
  <c r="J50" i="25" s="1"/>
  <c r="P49" i="25"/>
  <c r="I49" i="25"/>
  <c r="N49" i="25" s="1"/>
  <c r="O49" i="25" s="1"/>
  <c r="T49" i="25" s="1"/>
  <c r="P48" i="25"/>
  <c r="I48" i="25"/>
  <c r="S48" i="25" s="1"/>
  <c r="P47" i="25"/>
  <c r="O47" i="25"/>
  <c r="T47" i="25"/>
  <c r="I47" i="25"/>
  <c r="J47" i="25" s="1"/>
  <c r="P46" i="25"/>
  <c r="I46" i="25"/>
  <c r="J46" i="25" s="1"/>
  <c r="P45" i="25"/>
  <c r="I45" i="25"/>
  <c r="J45" i="25" s="1"/>
  <c r="P44" i="25"/>
  <c r="I44" i="25"/>
  <c r="P43" i="25"/>
  <c r="I43" i="25"/>
  <c r="J43" i="25" s="1"/>
  <c r="P42" i="25"/>
  <c r="H42" i="25"/>
  <c r="J42" i="25" s="1"/>
  <c r="P41" i="25"/>
  <c r="I41" i="25"/>
  <c r="J41" i="25" s="1"/>
  <c r="P40" i="25"/>
  <c r="G40" i="25"/>
  <c r="J40" i="25"/>
  <c r="P39" i="25"/>
  <c r="G39" i="25"/>
  <c r="J39" i="25"/>
  <c r="P38" i="25"/>
  <c r="G38" i="25"/>
  <c r="J38" i="25" s="1"/>
  <c r="P37" i="25"/>
  <c r="I37" i="25"/>
  <c r="S37" i="25" s="1"/>
  <c r="P36" i="25"/>
  <c r="I36" i="25"/>
  <c r="J36" i="25" s="1"/>
  <c r="N36" i="25" s="1"/>
  <c r="O36" i="25" s="1"/>
  <c r="T36" i="25" s="1"/>
  <c r="P35" i="25"/>
  <c r="I35" i="25"/>
  <c r="J35" i="25" s="1"/>
  <c r="P34" i="25"/>
  <c r="I34" i="25"/>
  <c r="J34" i="25" s="1"/>
  <c r="P33" i="25"/>
  <c r="I33" i="25"/>
  <c r="J33" i="25" s="1"/>
  <c r="P32" i="25"/>
  <c r="I32" i="25"/>
  <c r="J32" i="25" s="1"/>
  <c r="P31" i="25"/>
  <c r="I31" i="25"/>
  <c r="J31" i="25" s="1"/>
  <c r="J26" i="25"/>
  <c r="N25" i="25"/>
  <c r="O25" i="25"/>
  <c r="J25" i="25"/>
  <c r="D17" i="25"/>
  <c r="T66" i="25" s="1"/>
  <c r="AG15" i="25"/>
  <c r="AF15" i="25"/>
  <c r="AE15" i="25"/>
  <c r="AD15" i="25"/>
  <c r="AC15" i="25"/>
  <c r="AB15" i="25"/>
  <c r="AA15" i="25"/>
  <c r="Z15" i="25"/>
  <c r="Y15" i="25"/>
  <c r="X15" i="25"/>
  <c r="W15" i="25"/>
  <c r="V15" i="25"/>
  <c r="AG14" i="25"/>
  <c r="AF14" i="25"/>
  <c r="AE14" i="25"/>
  <c r="AD14" i="25"/>
  <c r="AC14" i="25"/>
  <c r="AB14" i="25"/>
  <c r="AA14" i="25"/>
  <c r="Z14" i="25"/>
  <c r="Y14" i="25"/>
  <c r="X14" i="25"/>
  <c r="W14" i="25"/>
  <c r="V14" i="25"/>
  <c r="AG13" i="25"/>
  <c r="AF13" i="25"/>
  <c r="AE13" i="25"/>
  <c r="AD13" i="25"/>
  <c r="AC13" i="25"/>
  <c r="AB13" i="25"/>
  <c r="AA13" i="25"/>
  <c r="Z13" i="25"/>
  <c r="Y13" i="25"/>
  <c r="X13" i="25"/>
  <c r="W13" i="25"/>
  <c r="V13" i="25"/>
  <c r="B11" i="25"/>
  <c r="C10" i="25"/>
  <c r="C9" i="25"/>
  <c r="A6" i="25"/>
  <c r="D17" i="24"/>
  <c r="D38" i="24" s="1"/>
  <c r="L38" i="24" s="1"/>
  <c r="P55" i="24"/>
  <c r="J55" i="24"/>
  <c r="N55" i="24"/>
  <c r="O55" i="24"/>
  <c r="I55" i="24"/>
  <c r="P54" i="24"/>
  <c r="I54" i="24"/>
  <c r="J54" i="24"/>
  <c r="N54" i="24"/>
  <c r="O54" i="24"/>
  <c r="D54" i="24"/>
  <c r="P53" i="24"/>
  <c r="I53" i="24"/>
  <c r="J53" i="24"/>
  <c r="N53" i="24"/>
  <c r="O53" i="24"/>
  <c r="P52" i="24"/>
  <c r="I52" i="24"/>
  <c r="J52" i="24"/>
  <c r="P51" i="24"/>
  <c r="G51" i="24"/>
  <c r="J51" i="24"/>
  <c r="P50" i="24"/>
  <c r="J50" i="24"/>
  <c r="I50" i="24"/>
  <c r="N50" i="24"/>
  <c r="O50" i="24"/>
  <c r="P49" i="24"/>
  <c r="I49" i="24"/>
  <c r="P48" i="24"/>
  <c r="I48" i="24"/>
  <c r="P47" i="24"/>
  <c r="O47" i="24"/>
  <c r="T47" i="24"/>
  <c r="I47" i="24"/>
  <c r="J47" i="24"/>
  <c r="P46" i="24"/>
  <c r="N46" i="24"/>
  <c r="O46" i="24"/>
  <c r="T46" i="24"/>
  <c r="J46" i="24"/>
  <c r="I46" i="24"/>
  <c r="P45" i="24"/>
  <c r="J45" i="24"/>
  <c r="I45" i="24"/>
  <c r="S45" i="24"/>
  <c r="P44" i="24"/>
  <c r="I44" i="24"/>
  <c r="P43" i="24"/>
  <c r="J43" i="24"/>
  <c r="I43" i="24"/>
  <c r="P42" i="24"/>
  <c r="J42" i="24"/>
  <c r="H42" i="24"/>
  <c r="P41" i="24"/>
  <c r="J41" i="24"/>
  <c r="I41" i="24"/>
  <c r="P40" i="24"/>
  <c r="G40" i="24"/>
  <c r="J40" i="24"/>
  <c r="P39" i="24"/>
  <c r="P38" i="24"/>
  <c r="P37" i="24"/>
  <c r="I37" i="24"/>
  <c r="P36" i="24"/>
  <c r="I36" i="24"/>
  <c r="J36" i="24"/>
  <c r="N36" i="24"/>
  <c r="O36" i="24"/>
  <c r="T36" i="24"/>
  <c r="P35" i="24"/>
  <c r="I35" i="24"/>
  <c r="J35" i="24"/>
  <c r="P34" i="24"/>
  <c r="J34" i="24"/>
  <c r="I34" i="24"/>
  <c r="P33" i="24"/>
  <c r="I33" i="24"/>
  <c r="J33" i="24"/>
  <c r="P32" i="24"/>
  <c r="J32" i="24"/>
  <c r="I32" i="24"/>
  <c r="P31" i="24"/>
  <c r="I31" i="24"/>
  <c r="J31" i="24"/>
  <c r="J26" i="24"/>
  <c r="O25" i="24"/>
  <c r="N25" i="24"/>
  <c r="J25" i="24"/>
  <c r="AG15" i="24"/>
  <c r="AF15" i="24"/>
  <c r="AE15" i="24"/>
  <c r="AD15" i="24"/>
  <c r="AC15" i="24"/>
  <c r="AB15" i="24"/>
  <c r="AA15" i="24"/>
  <c r="Z15" i="24"/>
  <c r="Y15" i="24"/>
  <c r="X15" i="24"/>
  <c r="W15" i="24"/>
  <c r="V15" i="24"/>
  <c r="AG14" i="24"/>
  <c r="AF14" i="24"/>
  <c r="AE14" i="24"/>
  <c r="AD14" i="24"/>
  <c r="AC14" i="24"/>
  <c r="AB14" i="24"/>
  <c r="AA14" i="24"/>
  <c r="Z14" i="24"/>
  <c r="Y14" i="24"/>
  <c r="X14" i="24"/>
  <c r="W14" i="24"/>
  <c r="V14" i="24"/>
  <c r="AG13" i="24"/>
  <c r="AF13" i="24"/>
  <c r="AE13" i="24"/>
  <c r="AD13" i="24"/>
  <c r="AC13" i="24"/>
  <c r="AB13" i="24"/>
  <c r="AA13" i="24"/>
  <c r="Z13" i="24"/>
  <c r="Y13" i="24"/>
  <c r="X13" i="24"/>
  <c r="W13" i="24"/>
  <c r="V13" i="24"/>
  <c r="B11" i="24"/>
  <c r="C10" i="24"/>
  <c r="C9" i="24"/>
  <c r="A6" i="24"/>
  <c r="D17" i="23"/>
  <c r="D38" i="23" s="1"/>
  <c r="L38" i="23" s="1"/>
  <c r="P55" i="23"/>
  <c r="I55" i="23"/>
  <c r="J55" i="23"/>
  <c r="N55" i="23"/>
  <c r="O55" i="23"/>
  <c r="P54" i="23"/>
  <c r="N54" i="23"/>
  <c r="O54" i="23"/>
  <c r="I54" i="23"/>
  <c r="J54" i="23"/>
  <c r="D54" i="23"/>
  <c r="P53" i="23"/>
  <c r="J53" i="23"/>
  <c r="N53" i="23"/>
  <c r="O53" i="23"/>
  <c r="I53" i="23"/>
  <c r="P52" i="23"/>
  <c r="I52" i="23"/>
  <c r="J52" i="23"/>
  <c r="P51" i="23"/>
  <c r="J51" i="23"/>
  <c r="G51" i="23"/>
  <c r="P50" i="23"/>
  <c r="I50" i="23"/>
  <c r="N50" i="23"/>
  <c r="O50" i="23"/>
  <c r="P49" i="23"/>
  <c r="O49" i="23"/>
  <c r="T49" i="23"/>
  <c r="N49" i="23"/>
  <c r="J49" i="23"/>
  <c r="I49" i="23"/>
  <c r="S48" i="23"/>
  <c r="P48" i="23"/>
  <c r="I48" i="23"/>
  <c r="J48" i="23"/>
  <c r="T47" i="23"/>
  <c r="P47" i="23"/>
  <c r="O47" i="23"/>
  <c r="J47" i="23"/>
  <c r="P46" i="23"/>
  <c r="O46" i="23"/>
  <c r="T46" i="23"/>
  <c r="N46" i="23"/>
  <c r="I46" i="23"/>
  <c r="J46" i="23"/>
  <c r="S45" i="23"/>
  <c r="P45" i="23"/>
  <c r="J45" i="23"/>
  <c r="I45" i="23"/>
  <c r="P44" i="23"/>
  <c r="I44" i="23"/>
  <c r="P43" i="23"/>
  <c r="J43" i="23"/>
  <c r="I43" i="23"/>
  <c r="P42" i="23"/>
  <c r="J42" i="23"/>
  <c r="H42" i="23"/>
  <c r="P41" i="23"/>
  <c r="I41" i="23"/>
  <c r="J41" i="23"/>
  <c r="P40" i="23"/>
  <c r="J40" i="23"/>
  <c r="G40" i="23"/>
  <c r="P39" i="23"/>
  <c r="P38" i="23"/>
  <c r="P37" i="23"/>
  <c r="N37" i="23"/>
  <c r="O37" i="23"/>
  <c r="J37" i="23"/>
  <c r="I37" i="23"/>
  <c r="S37" i="23"/>
  <c r="P36" i="23"/>
  <c r="N36" i="23"/>
  <c r="O36" i="23"/>
  <c r="T36" i="23"/>
  <c r="P35" i="23"/>
  <c r="I35" i="23"/>
  <c r="J35" i="23"/>
  <c r="P34" i="23"/>
  <c r="J34" i="23"/>
  <c r="I34" i="23"/>
  <c r="P33" i="23"/>
  <c r="I33" i="23"/>
  <c r="J33" i="23"/>
  <c r="P32" i="23"/>
  <c r="I32" i="23"/>
  <c r="J32" i="23"/>
  <c r="P31" i="23"/>
  <c r="I31" i="23"/>
  <c r="J31" i="23"/>
  <c r="J26" i="23"/>
  <c r="O25" i="23"/>
  <c r="N25" i="23"/>
  <c r="J25" i="23"/>
  <c r="AG15" i="23"/>
  <c r="AF15" i="23"/>
  <c r="AE15" i="23"/>
  <c r="AD15" i="23"/>
  <c r="AC15" i="23"/>
  <c r="AB15" i="23"/>
  <c r="AA15" i="23"/>
  <c r="Z15" i="23"/>
  <c r="Y15" i="23"/>
  <c r="X15" i="23"/>
  <c r="W15" i="23"/>
  <c r="V15" i="23"/>
  <c r="AG14" i="23"/>
  <c r="AF14" i="23"/>
  <c r="AE14" i="23"/>
  <c r="AD14" i="23"/>
  <c r="AC14" i="23"/>
  <c r="AB14" i="23"/>
  <c r="AA14" i="23"/>
  <c r="Z14" i="23"/>
  <c r="Y14" i="23"/>
  <c r="X14" i="23"/>
  <c r="W14" i="23"/>
  <c r="V14" i="23"/>
  <c r="AG13" i="23"/>
  <c r="AF13" i="23"/>
  <c r="AE13" i="23"/>
  <c r="AD13" i="23"/>
  <c r="AC13" i="23"/>
  <c r="AB13" i="23"/>
  <c r="AA13" i="23"/>
  <c r="Z13" i="23"/>
  <c r="Y13" i="23"/>
  <c r="X13" i="23"/>
  <c r="W13" i="23"/>
  <c r="V13" i="23"/>
  <c r="B11" i="23"/>
  <c r="C10" i="23"/>
  <c r="C9" i="23"/>
  <c r="A6" i="23"/>
  <c r="D17" i="22"/>
  <c r="D26" i="22" s="1"/>
  <c r="N26" i="22" s="1"/>
  <c r="P55" i="22"/>
  <c r="I55" i="22"/>
  <c r="J55" i="22"/>
  <c r="N55" i="22"/>
  <c r="O55" i="22"/>
  <c r="P54" i="22"/>
  <c r="J54" i="22"/>
  <c r="I54" i="22"/>
  <c r="D54" i="22"/>
  <c r="P53" i="22"/>
  <c r="N53" i="22"/>
  <c r="O53" i="22"/>
  <c r="J53" i="22"/>
  <c r="I53" i="22"/>
  <c r="P52" i="22"/>
  <c r="I52" i="22"/>
  <c r="J52" i="22"/>
  <c r="P51" i="22"/>
  <c r="J51" i="22"/>
  <c r="G51" i="22"/>
  <c r="P50" i="22"/>
  <c r="O50" i="22"/>
  <c r="N50" i="22"/>
  <c r="I50" i="22"/>
  <c r="J50" i="22"/>
  <c r="P49" i="22"/>
  <c r="O49" i="22"/>
  <c r="T49" i="22"/>
  <c r="N49" i="22"/>
  <c r="J49" i="22"/>
  <c r="I49" i="22"/>
  <c r="P48" i="22"/>
  <c r="I48" i="22"/>
  <c r="S48" i="22"/>
  <c r="T47" i="22"/>
  <c r="P47" i="22"/>
  <c r="O47" i="22"/>
  <c r="J47" i="22"/>
  <c r="I47" i="22"/>
  <c r="P46" i="22"/>
  <c r="I46" i="22"/>
  <c r="P45" i="22"/>
  <c r="J45" i="22"/>
  <c r="I45" i="22"/>
  <c r="S45" i="22"/>
  <c r="S44" i="22"/>
  <c r="P44" i="22"/>
  <c r="J44" i="22"/>
  <c r="I44" i="22"/>
  <c r="P43" i="22"/>
  <c r="I43" i="22"/>
  <c r="J43" i="22"/>
  <c r="P42" i="22"/>
  <c r="J42" i="22"/>
  <c r="H42" i="22"/>
  <c r="P41" i="22"/>
  <c r="J41" i="22"/>
  <c r="I41" i="22"/>
  <c r="P40" i="22"/>
  <c r="G40" i="22"/>
  <c r="J40" i="22"/>
  <c r="P39" i="22"/>
  <c r="P38" i="22"/>
  <c r="S37" i="22"/>
  <c r="P37" i="22"/>
  <c r="N37" i="22"/>
  <c r="O37" i="22"/>
  <c r="J37" i="22"/>
  <c r="I37" i="22"/>
  <c r="P36" i="22"/>
  <c r="P35" i="22"/>
  <c r="I35" i="22"/>
  <c r="J35" i="22"/>
  <c r="P34" i="22"/>
  <c r="I34" i="22"/>
  <c r="J34" i="22"/>
  <c r="P33" i="22"/>
  <c r="J33" i="22"/>
  <c r="I33" i="22"/>
  <c r="P32" i="22"/>
  <c r="I32" i="22"/>
  <c r="J32" i="22"/>
  <c r="P31" i="22"/>
  <c r="I31" i="22"/>
  <c r="J31" i="22"/>
  <c r="J26" i="22"/>
  <c r="N25" i="22"/>
  <c r="J25" i="22"/>
  <c r="AG15" i="22"/>
  <c r="AF15" i="22"/>
  <c r="AE15" i="22"/>
  <c r="AD15" i="22"/>
  <c r="AC15" i="22"/>
  <c r="AB15" i="22"/>
  <c r="AA15" i="22"/>
  <c r="Z15" i="22"/>
  <c r="Y15" i="22"/>
  <c r="X15" i="22"/>
  <c r="W15" i="22"/>
  <c r="V15" i="22"/>
  <c r="AG14" i="22"/>
  <c r="AF14" i="22"/>
  <c r="AE14" i="22"/>
  <c r="AD14" i="22"/>
  <c r="AC14" i="22"/>
  <c r="AB14" i="22"/>
  <c r="AA14" i="22"/>
  <c r="Z14" i="22"/>
  <c r="Y14" i="22"/>
  <c r="X14" i="22"/>
  <c r="W14" i="22"/>
  <c r="V14" i="22"/>
  <c r="AG13" i="22"/>
  <c r="AF13" i="22"/>
  <c r="AE13" i="22"/>
  <c r="AD13" i="22"/>
  <c r="AC13" i="22"/>
  <c r="AB13" i="22"/>
  <c r="AA13" i="22"/>
  <c r="Z13" i="22"/>
  <c r="Y13" i="22"/>
  <c r="X13" i="22"/>
  <c r="W13" i="22"/>
  <c r="V13" i="22"/>
  <c r="B11" i="22"/>
  <c r="C10" i="22"/>
  <c r="C9" i="22"/>
  <c r="A6" i="22"/>
  <c r="D50" i="21"/>
  <c r="D49" i="21"/>
  <c r="B43" i="21"/>
  <c r="B42" i="21"/>
  <c r="B41" i="21"/>
  <c r="B40" i="21"/>
  <c r="B38" i="21"/>
  <c r="B37" i="21"/>
  <c r="B36" i="21"/>
  <c r="B34" i="21"/>
  <c r="B33" i="21"/>
  <c r="B32" i="21"/>
  <c r="C31" i="21"/>
  <c r="B31" i="21"/>
  <c r="C30" i="21"/>
  <c r="B30" i="21"/>
  <c r="C29" i="21"/>
  <c r="B29" i="21"/>
  <c r="B28" i="21"/>
  <c r="C25" i="21"/>
  <c r="B25" i="21"/>
  <c r="C24" i="21"/>
  <c r="B24" i="21"/>
  <c r="C23" i="21"/>
  <c r="B23" i="21"/>
  <c r="C22" i="21"/>
  <c r="B22" i="21"/>
  <c r="C21" i="21"/>
  <c r="B21" i="21"/>
  <c r="D50" i="19"/>
  <c r="D49" i="19"/>
  <c r="I36" i="23"/>
  <c r="J36" i="23"/>
  <c r="B43" i="19"/>
  <c r="B42" i="19"/>
  <c r="B41" i="19"/>
  <c r="B40" i="19"/>
  <c r="B38" i="19"/>
  <c r="B37" i="19"/>
  <c r="B36" i="19"/>
  <c r="B34" i="19"/>
  <c r="B33" i="19"/>
  <c r="B32" i="19"/>
  <c r="C31" i="19"/>
  <c r="B31" i="19"/>
  <c r="C30" i="19"/>
  <c r="B30" i="19"/>
  <c r="C29" i="19"/>
  <c r="B29" i="19"/>
  <c r="B28" i="19"/>
  <c r="C25" i="19"/>
  <c r="B25" i="19"/>
  <c r="C24" i="19"/>
  <c r="B24" i="19"/>
  <c r="C23" i="19"/>
  <c r="B23" i="19"/>
  <c r="C22" i="19"/>
  <c r="B22" i="19"/>
  <c r="C21" i="19"/>
  <c r="B21" i="19"/>
  <c r="D50" i="18"/>
  <c r="D49" i="18"/>
  <c r="I36" i="17"/>
  <c r="J36" i="17"/>
  <c r="B43" i="18"/>
  <c r="B42" i="18"/>
  <c r="B41" i="18"/>
  <c r="B40" i="18"/>
  <c r="B38" i="18"/>
  <c r="B37" i="18"/>
  <c r="B36" i="18"/>
  <c r="B34" i="18"/>
  <c r="B33" i="18"/>
  <c r="B32" i="18"/>
  <c r="C31" i="18"/>
  <c r="B31" i="18"/>
  <c r="C30" i="18"/>
  <c r="B30" i="18"/>
  <c r="C29" i="18"/>
  <c r="B29" i="18"/>
  <c r="B28" i="18"/>
  <c r="C25" i="18"/>
  <c r="B25" i="18"/>
  <c r="C24" i="18"/>
  <c r="B24" i="18"/>
  <c r="C23" i="18"/>
  <c r="B23" i="18"/>
  <c r="C22" i="18"/>
  <c r="B22" i="18"/>
  <c r="C21" i="18"/>
  <c r="B21" i="18"/>
  <c r="G38" i="23"/>
  <c r="J38" i="23"/>
  <c r="D17" i="17"/>
  <c r="D39" i="17" s="1"/>
  <c r="L39" i="17" s="1"/>
  <c r="O39" i="17" s="1"/>
  <c r="T39" i="17" s="1"/>
  <c r="P55" i="17"/>
  <c r="I55" i="17"/>
  <c r="J55" i="17"/>
  <c r="N55" i="17"/>
  <c r="O55" i="17"/>
  <c r="P54" i="17"/>
  <c r="J54" i="17"/>
  <c r="I54" i="17"/>
  <c r="D54" i="17"/>
  <c r="N54" i="17"/>
  <c r="O54" i="17"/>
  <c r="P53" i="17"/>
  <c r="J53" i="17"/>
  <c r="N53" i="17"/>
  <c r="O53" i="17"/>
  <c r="I53" i="17"/>
  <c r="P52" i="17"/>
  <c r="J52" i="17"/>
  <c r="I52" i="17"/>
  <c r="P51" i="17"/>
  <c r="J51" i="17"/>
  <c r="G51" i="17"/>
  <c r="P50" i="17"/>
  <c r="N50" i="17"/>
  <c r="O50" i="17"/>
  <c r="J50" i="17"/>
  <c r="I50" i="17"/>
  <c r="P49" i="17"/>
  <c r="O49" i="17"/>
  <c r="T49" i="17"/>
  <c r="J49" i="17"/>
  <c r="I49" i="17"/>
  <c r="N49" i="17"/>
  <c r="P48" i="17"/>
  <c r="J48" i="17"/>
  <c r="I48" i="17"/>
  <c r="S48" i="17"/>
  <c r="P47" i="17"/>
  <c r="O47" i="17"/>
  <c r="T47" i="17"/>
  <c r="J47" i="17"/>
  <c r="P46" i="17"/>
  <c r="O46" i="17"/>
  <c r="T46" i="17"/>
  <c r="N46" i="17"/>
  <c r="J46" i="17"/>
  <c r="I46" i="17"/>
  <c r="P45" i="17"/>
  <c r="I45" i="17"/>
  <c r="P44" i="17"/>
  <c r="I44" i="17"/>
  <c r="P43" i="17"/>
  <c r="J43" i="17"/>
  <c r="I43" i="17"/>
  <c r="P42" i="17"/>
  <c r="H42" i="17"/>
  <c r="J42" i="17"/>
  <c r="P41" i="17"/>
  <c r="J41" i="17"/>
  <c r="I41" i="17"/>
  <c r="P40" i="17"/>
  <c r="G40" i="17"/>
  <c r="J40" i="17"/>
  <c r="P39" i="17"/>
  <c r="P38" i="17"/>
  <c r="J38" i="17"/>
  <c r="G38" i="17"/>
  <c r="P37" i="17"/>
  <c r="I37" i="17"/>
  <c r="T36" i="17"/>
  <c r="P36" i="17"/>
  <c r="O36" i="17"/>
  <c r="N36" i="17"/>
  <c r="P35" i="17"/>
  <c r="J35" i="17"/>
  <c r="I35" i="17"/>
  <c r="P34" i="17"/>
  <c r="J34" i="17"/>
  <c r="I34" i="17"/>
  <c r="P33" i="17"/>
  <c r="J33" i="17"/>
  <c r="I33" i="17"/>
  <c r="P32" i="17"/>
  <c r="I32" i="17"/>
  <c r="J32" i="17"/>
  <c r="P31" i="17"/>
  <c r="J31" i="17"/>
  <c r="I31" i="17"/>
  <c r="J26" i="17"/>
  <c r="N25" i="17"/>
  <c r="O25" i="17"/>
  <c r="J25" i="17"/>
  <c r="AG15" i="17"/>
  <c r="AF15" i="17"/>
  <c r="AE15" i="17"/>
  <c r="AD15" i="17"/>
  <c r="AC15" i="17"/>
  <c r="AB15" i="17"/>
  <c r="AA15" i="17"/>
  <c r="Z15" i="17"/>
  <c r="Y15" i="17"/>
  <c r="X15" i="17"/>
  <c r="W15" i="17"/>
  <c r="V15" i="17"/>
  <c r="AG14" i="17"/>
  <c r="AF14" i="17"/>
  <c r="AE14" i="17"/>
  <c r="AD14" i="17"/>
  <c r="AC14" i="17"/>
  <c r="AB14" i="17"/>
  <c r="AA14" i="17"/>
  <c r="Z14" i="17"/>
  <c r="Y14" i="17"/>
  <c r="X14" i="17"/>
  <c r="W14" i="17"/>
  <c r="V14" i="17"/>
  <c r="AG13" i="17"/>
  <c r="AF13" i="17"/>
  <c r="AE13" i="17"/>
  <c r="AD13" i="17"/>
  <c r="AC13" i="17"/>
  <c r="AB13" i="17"/>
  <c r="AA13" i="17"/>
  <c r="Z13" i="17"/>
  <c r="Y13" i="17"/>
  <c r="X13" i="17"/>
  <c r="W13" i="17"/>
  <c r="V13" i="17"/>
  <c r="B11" i="17"/>
  <c r="C10" i="17"/>
  <c r="C9" i="17"/>
  <c r="A6" i="17"/>
  <c r="P56" i="15"/>
  <c r="I56" i="15"/>
  <c r="J56" i="15"/>
  <c r="N56" i="15"/>
  <c r="O56" i="15"/>
  <c r="P55" i="15"/>
  <c r="O55" i="15"/>
  <c r="J55" i="15"/>
  <c r="I55" i="15"/>
  <c r="D55" i="15"/>
  <c r="N55" i="15"/>
  <c r="P54" i="15"/>
  <c r="O54" i="15"/>
  <c r="J54" i="15"/>
  <c r="N54" i="15"/>
  <c r="I54" i="15"/>
  <c r="P53" i="15"/>
  <c r="I53" i="15"/>
  <c r="J53" i="15"/>
  <c r="P52" i="15"/>
  <c r="G52" i="15"/>
  <c r="J52" i="15"/>
  <c r="P51" i="15"/>
  <c r="J51" i="15"/>
  <c r="I51" i="15"/>
  <c r="N51" i="15"/>
  <c r="O51" i="15"/>
  <c r="P50" i="15"/>
  <c r="O50" i="15"/>
  <c r="T50" i="15"/>
  <c r="N50" i="15"/>
  <c r="J50" i="15"/>
  <c r="I50" i="15"/>
  <c r="S49" i="15"/>
  <c r="P49" i="15"/>
  <c r="J49" i="15"/>
  <c r="I49" i="15"/>
  <c r="T48" i="15"/>
  <c r="P48" i="15"/>
  <c r="O48" i="15"/>
  <c r="J48" i="15"/>
  <c r="I48" i="15"/>
  <c r="P47" i="15"/>
  <c r="N47" i="15"/>
  <c r="O47" i="15"/>
  <c r="T47" i="15"/>
  <c r="J47" i="15"/>
  <c r="I47" i="15"/>
  <c r="S46" i="15"/>
  <c r="P46" i="15"/>
  <c r="I46" i="15"/>
  <c r="J46" i="15"/>
  <c r="S45" i="15"/>
  <c r="P45" i="15"/>
  <c r="J45" i="15"/>
  <c r="I45" i="15"/>
  <c r="P44" i="15"/>
  <c r="I44" i="15"/>
  <c r="J44" i="15"/>
  <c r="P43" i="15"/>
  <c r="J43" i="15"/>
  <c r="I43" i="15"/>
  <c r="P42" i="15"/>
  <c r="J42" i="15"/>
  <c r="H42" i="15"/>
  <c r="P41" i="15"/>
  <c r="J41" i="15"/>
  <c r="I41" i="15"/>
  <c r="G40" i="15"/>
  <c r="J40" i="15"/>
  <c r="P39" i="15"/>
  <c r="G39" i="15"/>
  <c r="J39" i="15"/>
  <c r="P38" i="15"/>
  <c r="G38" i="15"/>
  <c r="J38" i="15"/>
  <c r="S37" i="15"/>
  <c r="P37" i="15"/>
  <c r="N37" i="15"/>
  <c r="O37" i="15"/>
  <c r="J37" i="15"/>
  <c r="I37" i="15"/>
  <c r="P36" i="15"/>
  <c r="I36" i="15"/>
  <c r="J36" i="15"/>
  <c r="N36" i="15"/>
  <c r="O36" i="15"/>
  <c r="T36" i="15"/>
  <c r="P35" i="15"/>
  <c r="J35" i="15"/>
  <c r="I35" i="15"/>
  <c r="P34" i="15"/>
  <c r="J34" i="15"/>
  <c r="I34" i="15"/>
  <c r="P33" i="15"/>
  <c r="I33" i="15"/>
  <c r="J33" i="15"/>
  <c r="J32" i="15"/>
  <c r="I32" i="15"/>
  <c r="P31" i="15"/>
  <c r="I31" i="15"/>
  <c r="J31" i="15"/>
  <c r="J26" i="15"/>
  <c r="O25" i="15"/>
  <c r="N25" i="15"/>
  <c r="J25" i="15"/>
  <c r="D17" i="15"/>
  <c r="D32" i="15" s="1"/>
  <c r="N32" i="15" s="1"/>
  <c r="O32" i="15" s="1"/>
  <c r="T32" i="15" s="1"/>
  <c r="AG15" i="15"/>
  <c r="AF15" i="15"/>
  <c r="AE15" i="15"/>
  <c r="AD15" i="15"/>
  <c r="AC15" i="15"/>
  <c r="AB15" i="15"/>
  <c r="AA15" i="15"/>
  <c r="Z15" i="15"/>
  <c r="Y15" i="15"/>
  <c r="X15" i="15"/>
  <c r="W15" i="15"/>
  <c r="V15" i="15"/>
  <c r="AG14" i="15"/>
  <c r="AF14" i="15"/>
  <c r="AE14" i="15"/>
  <c r="AD14" i="15"/>
  <c r="AC14" i="15"/>
  <c r="AB14" i="15"/>
  <c r="AA14" i="15"/>
  <c r="Z14" i="15"/>
  <c r="Y14" i="15"/>
  <c r="X14" i="15"/>
  <c r="W14" i="15"/>
  <c r="V14" i="15"/>
  <c r="AG13" i="15"/>
  <c r="AF13" i="15"/>
  <c r="AE13" i="15"/>
  <c r="AD13" i="15"/>
  <c r="AC13" i="15"/>
  <c r="AB13" i="15"/>
  <c r="AA13" i="15"/>
  <c r="Z13" i="15"/>
  <c r="Y13" i="15"/>
  <c r="X13" i="15"/>
  <c r="W13" i="15"/>
  <c r="V13" i="15"/>
  <c r="B11" i="15"/>
  <c r="C10" i="15"/>
  <c r="C9" i="15"/>
  <c r="A6" i="15"/>
  <c r="D53" i="14"/>
  <c r="D52" i="14"/>
  <c r="D17" i="13"/>
  <c r="D52" i="13" s="1"/>
  <c r="L52" i="13" s="1"/>
  <c r="O52" i="13" s="1"/>
  <c r="T52" i="13" s="1"/>
  <c r="P56" i="13"/>
  <c r="I56" i="13"/>
  <c r="J56" i="13"/>
  <c r="N56" i="13"/>
  <c r="O56" i="13"/>
  <c r="P55" i="13"/>
  <c r="O55" i="13"/>
  <c r="I55" i="13"/>
  <c r="J55" i="13"/>
  <c r="D55" i="13"/>
  <c r="N55" i="13"/>
  <c r="P54" i="13"/>
  <c r="J54" i="13"/>
  <c r="N54" i="13"/>
  <c r="O54" i="13"/>
  <c r="I54" i="13"/>
  <c r="P53" i="13"/>
  <c r="J53" i="13"/>
  <c r="I53" i="13"/>
  <c r="P52" i="13"/>
  <c r="J52" i="13"/>
  <c r="G52" i="13"/>
  <c r="P51" i="13"/>
  <c r="I51" i="13"/>
  <c r="P50" i="13"/>
  <c r="J50" i="13"/>
  <c r="I50" i="13"/>
  <c r="N50" i="13"/>
  <c r="O50" i="13"/>
  <c r="T50" i="13"/>
  <c r="S49" i="13"/>
  <c r="P49" i="13"/>
  <c r="J49" i="13"/>
  <c r="I49" i="13"/>
  <c r="P48" i="13"/>
  <c r="O48" i="13"/>
  <c r="T48" i="13"/>
  <c r="J48" i="13"/>
  <c r="I48" i="13"/>
  <c r="P47" i="13"/>
  <c r="I47" i="13"/>
  <c r="J47" i="13"/>
  <c r="P46" i="13"/>
  <c r="J46" i="13"/>
  <c r="I46" i="13"/>
  <c r="S46" i="13"/>
  <c r="P45" i="13"/>
  <c r="J45" i="13"/>
  <c r="I45" i="13"/>
  <c r="S45" i="13"/>
  <c r="P44" i="13"/>
  <c r="I44" i="13"/>
  <c r="J44" i="13"/>
  <c r="P43" i="13"/>
  <c r="I43" i="13"/>
  <c r="J43" i="13"/>
  <c r="P42" i="13"/>
  <c r="J42" i="13"/>
  <c r="H42" i="13"/>
  <c r="P41" i="13"/>
  <c r="J41" i="13"/>
  <c r="I41" i="13"/>
  <c r="P40" i="13"/>
  <c r="G40" i="13"/>
  <c r="P39" i="13"/>
  <c r="J39" i="13"/>
  <c r="G39" i="13"/>
  <c r="P38" i="13"/>
  <c r="J38" i="13"/>
  <c r="G38" i="13"/>
  <c r="S37" i="13"/>
  <c r="P37" i="13"/>
  <c r="J37" i="13"/>
  <c r="N37" i="13"/>
  <c r="O37" i="13"/>
  <c r="I37" i="13"/>
  <c r="P36" i="13"/>
  <c r="O36" i="13"/>
  <c r="T36" i="13"/>
  <c r="J36" i="13"/>
  <c r="N36" i="13"/>
  <c r="P35" i="13"/>
  <c r="J35" i="13"/>
  <c r="I35" i="13"/>
  <c r="P34" i="13"/>
  <c r="J34" i="13"/>
  <c r="I34" i="13"/>
  <c r="P33" i="13"/>
  <c r="J33" i="13"/>
  <c r="I33" i="13"/>
  <c r="P32" i="13"/>
  <c r="I32" i="13"/>
  <c r="J32" i="13"/>
  <c r="P31" i="13"/>
  <c r="J31" i="13"/>
  <c r="I31" i="13"/>
  <c r="J26" i="13"/>
  <c r="N25" i="13"/>
  <c r="J25" i="13"/>
  <c r="AG15" i="13"/>
  <c r="AF15" i="13"/>
  <c r="AE15" i="13"/>
  <c r="AD15" i="13"/>
  <c r="AC15" i="13"/>
  <c r="AB15" i="13"/>
  <c r="AA15" i="13"/>
  <c r="Z15" i="13"/>
  <c r="Y15" i="13"/>
  <c r="X15" i="13"/>
  <c r="W15" i="13"/>
  <c r="V15" i="13"/>
  <c r="AG14" i="13"/>
  <c r="AF14" i="13"/>
  <c r="AE14" i="13"/>
  <c r="AD14" i="13"/>
  <c r="AC14" i="13"/>
  <c r="AB14" i="13"/>
  <c r="AA14" i="13"/>
  <c r="Z14" i="13"/>
  <c r="Y14" i="13"/>
  <c r="X14" i="13"/>
  <c r="W14" i="13"/>
  <c r="V14" i="13"/>
  <c r="AG13" i="13"/>
  <c r="AF13" i="13"/>
  <c r="AE13" i="13"/>
  <c r="AD13" i="13"/>
  <c r="AC13" i="13"/>
  <c r="AB13" i="13"/>
  <c r="AA13" i="13"/>
  <c r="Z13" i="13"/>
  <c r="Y13" i="13"/>
  <c r="X13" i="13"/>
  <c r="W13" i="13"/>
  <c r="V13" i="13"/>
  <c r="B11" i="13"/>
  <c r="C10" i="13"/>
  <c r="C9" i="13"/>
  <c r="A6" i="13"/>
  <c r="D53" i="12"/>
  <c r="D52" i="12"/>
  <c r="D17" i="11"/>
  <c r="D40" i="11" s="1"/>
  <c r="L40" i="11" s="1"/>
  <c r="O40" i="11" s="1"/>
  <c r="T40" i="11" s="1"/>
  <c r="D38" i="11"/>
  <c r="L38" i="11" s="1"/>
  <c r="O38" i="11" s="1"/>
  <c r="T38" i="11" s="1"/>
  <c r="D53" i="11"/>
  <c r="N53" i="11" s="1"/>
  <c r="O53" i="11" s="1"/>
  <c r="P56" i="11"/>
  <c r="I56" i="11"/>
  <c r="J56" i="11"/>
  <c r="N56" i="11"/>
  <c r="O56" i="11"/>
  <c r="P55" i="11"/>
  <c r="O55" i="11"/>
  <c r="J55" i="11"/>
  <c r="N55" i="11"/>
  <c r="I55" i="11"/>
  <c r="D55" i="11"/>
  <c r="P54" i="11"/>
  <c r="O54" i="11"/>
  <c r="N54" i="11"/>
  <c r="J54" i="11"/>
  <c r="I54" i="11"/>
  <c r="P53" i="11"/>
  <c r="I53" i="11"/>
  <c r="J53" i="11"/>
  <c r="P52" i="11"/>
  <c r="J52" i="11"/>
  <c r="G52" i="11"/>
  <c r="P51" i="11"/>
  <c r="O51" i="11"/>
  <c r="J51" i="11"/>
  <c r="I51" i="11"/>
  <c r="N51" i="11"/>
  <c r="P50" i="11"/>
  <c r="O50" i="11"/>
  <c r="T50" i="11"/>
  <c r="N50" i="11"/>
  <c r="J50" i="11"/>
  <c r="I50" i="11"/>
  <c r="P49" i="11"/>
  <c r="I49" i="11"/>
  <c r="J49" i="11"/>
  <c r="T48" i="11"/>
  <c r="P48" i="11"/>
  <c r="O48" i="11"/>
  <c r="I48" i="11"/>
  <c r="J48" i="11"/>
  <c r="P47" i="11"/>
  <c r="I47" i="11"/>
  <c r="N47" i="11"/>
  <c r="O47" i="11"/>
  <c r="T47" i="11"/>
  <c r="S46" i="11"/>
  <c r="P46" i="11"/>
  <c r="J46" i="11"/>
  <c r="I46" i="11"/>
  <c r="P45" i="11"/>
  <c r="J45" i="11"/>
  <c r="I45" i="11"/>
  <c r="S45" i="11"/>
  <c r="P44" i="11"/>
  <c r="J44" i="11"/>
  <c r="I44" i="11"/>
  <c r="P43" i="11"/>
  <c r="I43" i="11"/>
  <c r="J43" i="11"/>
  <c r="P42" i="11"/>
  <c r="J42" i="11"/>
  <c r="H42" i="11"/>
  <c r="P41" i="11"/>
  <c r="I41" i="11"/>
  <c r="J41" i="11"/>
  <c r="P40" i="11"/>
  <c r="G40" i="11"/>
  <c r="J40" i="11"/>
  <c r="P39" i="11"/>
  <c r="J39" i="11"/>
  <c r="G39" i="11"/>
  <c r="P38" i="11"/>
  <c r="G38" i="11"/>
  <c r="J38" i="11"/>
  <c r="S37" i="11"/>
  <c r="P37" i="11"/>
  <c r="N37" i="11"/>
  <c r="O37" i="11"/>
  <c r="J37" i="11"/>
  <c r="I37" i="11"/>
  <c r="P36" i="11"/>
  <c r="P35" i="11"/>
  <c r="I35" i="11"/>
  <c r="J35" i="11"/>
  <c r="P34" i="11"/>
  <c r="J34" i="11"/>
  <c r="I34" i="11"/>
  <c r="P33" i="11"/>
  <c r="I33" i="11"/>
  <c r="J33" i="11"/>
  <c r="P32" i="11"/>
  <c r="J32" i="11"/>
  <c r="I32" i="11"/>
  <c r="P31" i="11"/>
  <c r="J31" i="11"/>
  <c r="I31" i="11"/>
  <c r="J26" i="11"/>
  <c r="N25" i="11"/>
  <c r="J25" i="11"/>
  <c r="AG15" i="11"/>
  <c r="AF15" i="11"/>
  <c r="AE15" i="11"/>
  <c r="AD15" i="11"/>
  <c r="AC15" i="11"/>
  <c r="AB15" i="11"/>
  <c r="AA15" i="11"/>
  <c r="Z15" i="11"/>
  <c r="Y15" i="11"/>
  <c r="X15" i="11"/>
  <c r="W15" i="11"/>
  <c r="V15" i="11"/>
  <c r="AG14" i="11"/>
  <c r="AF14" i="11"/>
  <c r="AE14" i="11"/>
  <c r="AD14" i="11"/>
  <c r="AC14" i="11"/>
  <c r="AB14" i="11"/>
  <c r="AA14" i="11"/>
  <c r="Z14" i="11"/>
  <c r="Y14" i="11"/>
  <c r="X14" i="11"/>
  <c r="W14" i="11"/>
  <c r="V14" i="11"/>
  <c r="AG13" i="11"/>
  <c r="AF13" i="11"/>
  <c r="AE13" i="11"/>
  <c r="AD13" i="11"/>
  <c r="AC13" i="11"/>
  <c r="AB13" i="11"/>
  <c r="AA13" i="11"/>
  <c r="Z13" i="11"/>
  <c r="Y13" i="11"/>
  <c r="X13" i="11"/>
  <c r="W13" i="11"/>
  <c r="V13" i="11"/>
  <c r="B11" i="11"/>
  <c r="C10" i="11"/>
  <c r="C9" i="11"/>
  <c r="A6" i="11"/>
  <c r="D53" i="10"/>
  <c r="D52" i="10"/>
  <c r="P56" i="9"/>
  <c r="I56" i="9"/>
  <c r="J56" i="9"/>
  <c r="N56" i="9"/>
  <c r="O56" i="9"/>
  <c r="P55" i="9"/>
  <c r="I55" i="9"/>
  <c r="J55" i="9"/>
  <c r="D55" i="9"/>
  <c r="P54" i="9"/>
  <c r="I54" i="9"/>
  <c r="J54" i="9"/>
  <c r="N54" i="9"/>
  <c r="O54" i="9"/>
  <c r="P53" i="9"/>
  <c r="J53" i="9"/>
  <c r="I53" i="9"/>
  <c r="P52" i="9"/>
  <c r="G52" i="9"/>
  <c r="J52" i="9"/>
  <c r="P51" i="9"/>
  <c r="I51" i="9"/>
  <c r="P50" i="9"/>
  <c r="J50" i="9"/>
  <c r="I50" i="9"/>
  <c r="N50" i="9"/>
  <c r="O50" i="9"/>
  <c r="T50" i="9"/>
  <c r="P49" i="9"/>
  <c r="J49" i="9"/>
  <c r="I49" i="9"/>
  <c r="S49" i="9"/>
  <c r="P48" i="9"/>
  <c r="O48" i="9"/>
  <c r="T48" i="9"/>
  <c r="J48" i="9"/>
  <c r="I48" i="9"/>
  <c r="D17" i="9"/>
  <c r="D48" i="9" s="1"/>
  <c r="P47" i="9"/>
  <c r="I47" i="9"/>
  <c r="J47" i="9"/>
  <c r="S46" i="9"/>
  <c r="P46" i="9"/>
  <c r="J46" i="9"/>
  <c r="I46" i="9"/>
  <c r="S45" i="9"/>
  <c r="P45" i="9"/>
  <c r="J45" i="9"/>
  <c r="I45" i="9"/>
  <c r="P44" i="9"/>
  <c r="J44" i="9"/>
  <c r="I44" i="9"/>
  <c r="P43" i="9"/>
  <c r="J43" i="9"/>
  <c r="I43" i="9"/>
  <c r="P42" i="9"/>
  <c r="H42" i="9"/>
  <c r="J42" i="9"/>
  <c r="P41" i="9"/>
  <c r="I41" i="9"/>
  <c r="J41" i="9"/>
  <c r="P40" i="9"/>
  <c r="G40" i="9"/>
  <c r="J40" i="9"/>
  <c r="P39" i="9"/>
  <c r="G39" i="9"/>
  <c r="J39" i="9"/>
  <c r="P38" i="9"/>
  <c r="G38" i="9"/>
  <c r="J38" i="9"/>
  <c r="S37" i="9"/>
  <c r="P37" i="9"/>
  <c r="I37" i="9"/>
  <c r="J37" i="9"/>
  <c r="N37" i="9"/>
  <c r="O37" i="9"/>
  <c r="P36" i="9"/>
  <c r="P35" i="9"/>
  <c r="J35" i="9"/>
  <c r="I35" i="9"/>
  <c r="P34" i="9"/>
  <c r="I34" i="9"/>
  <c r="J34" i="9"/>
  <c r="P33" i="9"/>
  <c r="I33" i="9"/>
  <c r="J33" i="9"/>
  <c r="P32" i="9"/>
  <c r="J32" i="9"/>
  <c r="I32" i="9"/>
  <c r="P31" i="9"/>
  <c r="J31" i="9"/>
  <c r="I31" i="9"/>
  <c r="J26" i="9"/>
  <c r="O25" i="9"/>
  <c r="N25" i="9"/>
  <c r="J25" i="9"/>
  <c r="AG15" i="9"/>
  <c r="AF15" i="9"/>
  <c r="AE15" i="9"/>
  <c r="AD15" i="9"/>
  <c r="AC15" i="9"/>
  <c r="AB15" i="9"/>
  <c r="AA15" i="9"/>
  <c r="Z15" i="9"/>
  <c r="Y15" i="9"/>
  <c r="X15" i="9"/>
  <c r="W15" i="9"/>
  <c r="V15" i="9"/>
  <c r="AG14" i="9"/>
  <c r="AF14" i="9"/>
  <c r="AE14" i="9"/>
  <c r="AD14" i="9"/>
  <c r="AC14" i="9"/>
  <c r="AB14" i="9"/>
  <c r="AA14" i="9"/>
  <c r="Z14" i="9"/>
  <c r="Y14" i="9"/>
  <c r="X14" i="9"/>
  <c r="W14" i="9"/>
  <c r="V14" i="9"/>
  <c r="AG13" i="9"/>
  <c r="AF13" i="9"/>
  <c r="AE13" i="9"/>
  <c r="AD13" i="9"/>
  <c r="AC13" i="9"/>
  <c r="AB13" i="9"/>
  <c r="AA13" i="9"/>
  <c r="Z13" i="9"/>
  <c r="Y13" i="9"/>
  <c r="X13" i="9"/>
  <c r="W13" i="9"/>
  <c r="V13" i="9"/>
  <c r="B11" i="9"/>
  <c r="C10" i="9"/>
  <c r="C9" i="9"/>
  <c r="A6" i="9"/>
  <c r="D53" i="8"/>
  <c r="D52" i="8"/>
  <c r="P56" i="7"/>
  <c r="J56" i="7"/>
  <c r="N56" i="7"/>
  <c r="O56" i="7"/>
  <c r="I56" i="7"/>
  <c r="P55" i="7"/>
  <c r="N55" i="7"/>
  <c r="O55" i="7"/>
  <c r="J55" i="7"/>
  <c r="I55" i="7"/>
  <c r="D55" i="7"/>
  <c r="P54" i="7"/>
  <c r="I54" i="7"/>
  <c r="J54" i="7"/>
  <c r="N54" i="7"/>
  <c r="O54" i="7"/>
  <c r="P53" i="7"/>
  <c r="J53" i="7"/>
  <c r="I53" i="7"/>
  <c r="P52" i="7"/>
  <c r="J52" i="7"/>
  <c r="G52" i="7"/>
  <c r="D17" i="7"/>
  <c r="D52" i="7" s="1"/>
  <c r="L52" i="7" s="1"/>
  <c r="O52" i="7" s="1"/>
  <c r="T52" i="7" s="1"/>
  <c r="P51" i="7"/>
  <c r="N51" i="7"/>
  <c r="O51" i="7"/>
  <c r="J51" i="7"/>
  <c r="I51" i="7"/>
  <c r="P50" i="7"/>
  <c r="N50" i="7"/>
  <c r="O50" i="7"/>
  <c r="T50" i="7"/>
  <c r="J50" i="7"/>
  <c r="I50" i="7"/>
  <c r="S49" i="7"/>
  <c r="P49" i="7"/>
  <c r="J49" i="7"/>
  <c r="I49" i="7"/>
  <c r="T48" i="7"/>
  <c r="P48" i="7"/>
  <c r="O48" i="7"/>
  <c r="I48" i="7"/>
  <c r="J48" i="7"/>
  <c r="P47" i="7"/>
  <c r="N47" i="7"/>
  <c r="O47" i="7"/>
  <c r="T47" i="7"/>
  <c r="J47" i="7"/>
  <c r="I47" i="7"/>
  <c r="P46" i="7"/>
  <c r="I46" i="7"/>
  <c r="S46" i="7"/>
  <c r="S45" i="7"/>
  <c r="P45" i="7"/>
  <c r="J45" i="7"/>
  <c r="I45" i="7"/>
  <c r="P44" i="7"/>
  <c r="I44" i="7"/>
  <c r="J44" i="7"/>
  <c r="P43" i="7"/>
  <c r="J43" i="7"/>
  <c r="I43" i="7"/>
  <c r="P42" i="7"/>
  <c r="J42" i="7"/>
  <c r="H42" i="7"/>
  <c r="P41" i="7"/>
  <c r="J41" i="7"/>
  <c r="I41" i="7"/>
  <c r="P40" i="7"/>
  <c r="G40" i="7"/>
  <c r="J40" i="7"/>
  <c r="P39" i="7"/>
  <c r="J39" i="7"/>
  <c r="G39" i="7"/>
  <c r="P38" i="7"/>
  <c r="G38" i="7"/>
  <c r="J38" i="7"/>
  <c r="P37" i="7"/>
  <c r="I37" i="7"/>
  <c r="S37" i="7"/>
  <c r="P36" i="7"/>
  <c r="N36" i="7"/>
  <c r="O36" i="7"/>
  <c r="T36" i="7"/>
  <c r="I36" i="7"/>
  <c r="J36" i="7"/>
  <c r="P35" i="7"/>
  <c r="J35" i="7"/>
  <c r="I35" i="7"/>
  <c r="P34" i="7"/>
  <c r="J34" i="7"/>
  <c r="I34" i="7"/>
  <c r="P33" i="7"/>
  <c r="J33" i="7"/>
  <c r="I33" i="7"/>
  <c r="P32" i="7"/>
  <c r="J32" i="7"/>
  <c r="I32" i="7"/>
  <c r="P31" i="7"/>
  <c r="I31" i="7"/>
  <c r="J31" i="7"/>
  <c r="J26" i="7"/>
  <c r="N25" i="7"/>
  <c r="O25" i="7"/>
  <c r="J25" i="7"/>
  <c r="AG15" i="7"/>
  <c r="AF15" i="7"/>
  <c r="AE15" i="7"/>
  <c r="AD15" i="7"/>
  <c r="AC15" i="7"/>
  <c r="AB15" i="7"/>
  <c r="AA15" i="7"/>
  <c r="Z15" i="7"/>
  <c r="Y15" i="7"/>
  <c r="X15" i="7"/>
  <c r="W15" i="7"/>
  <c r="V15" i="7"/>
  <c r="AG14" i="7"/>
  <c r="AF14" i="7"/>
  <c r="AE14" i="7"/>
  <c r="AD14" i="7"/>
  <c r="AC14" i="7"/>
  <c r="AB14" i="7"/>
  <c r="AA14" i="7"/>
  <c r="Z14" i="7"/>
  <c r="Y14" i="7"/>
  <c r="X14" i="7"/>
  <c r="W14" i="7"/>
  <c r="V14" i="7"/>
  <c r="AG13" i="7"/>
  <c r="AF13" i="7"/>
  <c r="AE13" i="7"/>
  <c r="AD13" i="7"/>
  <c r="AC13" i="7"/>
  <c r="AB13" i="7"/>
  <c r="AA13" i="7"/>
  <c r="Z13" i="7"/>
  <c r="Y13" i="7"/>
  <c r="X13" i="7"/>
  <c r="W13" i="7"/>
  <c r="V13" i="7"/>
  <c r="B11" i="7"/>
  <c r="C10" i="7"/>
  <c r="C9" i="7"/>
  <c r="A6" i="7"/>
  <c r="D53" i="6"/>
  <c r="D52" i="6"/>
  <c r="D53" i="5"/>
  <c r="D52" i="5"/>
  <c r="I36" i="13"/>
  <c r="P55" i="4"/>
  <c r="N55" i="4"/>
  <c r="O55" i="4"/>
  <c r="I55" i="4"/>
  <c r="J55" i="4"/>
  <c r="P54" i="4"/>
  <c r="I54" i="4"/>
  <c r="J54" i="4"/>
  <c r="D54" i="4"/>
  <c r="N54" i="4"/>
  <c r="O54" i="4"/>
  <c r="P53" i="4"/>
  <c r="J53" i="4"/>
  <c r="N53" i="4"/>
  <c r="O53" i="4"/>
  <c r="I53" i="4"/>
  <c r="P52" i="4"/>
  <c r="J52" i="4"/>
  <c r="I52" i="4"/>
  <c r="P51" i="4"/>
  <c r="J51" i="4"/>
  <c r="G51" i="4"/>
  <c r="P50" i="4"/>
  <c r="O50" i="4"/>
  <c r="N50" i="4"/>
  <c r="I50" i="4"/>
  <c r="J50" i="4"/>
  <c r="P49" i="4"/>
  <c r="J49" i="4"/>
  <c r="I49" i="4"/>
  <c r="N49" i="4"/>
  <c r="O49" i="4"/>
  <c r="T49" i="4"/>
  <c r="S48" i="4"/>
  <c r="P48" i="4"/>
  <c r="I48" i="4"/>
  <c r="J48" i="4"/>
  <c r="P47" i="4"/>
  <c r="O47" i="4"/>
  <c r="T47" i="4"/>
  <c r="I47" i="4"/>
  <c r="J47" i="4"/>
  <c r="D17" i="4"/>
  <c r="D31" i="4" s="1"/>
  <c r="N31" i="4" s="1"/>
  <c r="P46" i="4"/>
  <c r="N46" i="4"/>
  <c r="O46" i="4"/>
  <c r="T46" i="4"/>
  <c r="J46" i="4"/>
  <c r="I46" i="4"/>
  <c r="S45" i="4"/>
  <c r="P45" i="4"/>
  <c r="J45" i="4"/>
  <c r="I45" i="4"/>
  <c r="P44" i="4"/>
  <c r="I44" i="4"/>
  <c r="P43" i="4"/>
  <c r="J43" i="4"/>
  <c r="I43" i="4"/>
  <c r="P42" i="4"/>
  <c r="J42" i="4"/>
  <c r="H42" i="4"/>
  <c r="P41" i="4"/>
  <c r="I41" i="4"/>
  <c r="J41" i="4"/>
  <c r="P40" i="4"/>
  <c r="G40" i="4"/>
  <c r="J40" i="4"/>
  <c r="P39" i="4"/>
  <c r="G39" i="4"/>
  <c r="J39" i="4"/>
  <c r="P38" i="4"/>
  <c r="G38" i="4"/>
  <c r="J38" i="4"/>
  <c r="S37" i="4"/>
  <c r="P37" i="4"/>
  <c r="N37" i="4"/>
  <c r="O37" i="4"/>
  <c r="J37" i="4"/>
  <c r="I37" i="4"/>
  <c r="P36" i="4"/>
  <c r="J36" i="4"/>
  <c r="N36" i="4"/>
  <c r="O36" i="4"/>
  <c r="T36" i="4"/>
  <c r="I36" i="4"/>
  <c r="P35" i="4"/>
  <c r="J35" i="4"/>
  <c r="I35" i="4"/>
  <c r="P34" i="4"/>
  <c r="I34" i="4"/>
  <c r="J34" i="4"/>
  <c r="P33" i="4"/>
  <c r="I33" i="4"/>
  <c r="J33" i="4"/>
  <c r="P32" i="4"/>
  <c r="J32" i="4"/>
  <c r="I32" i="4"/>
  <c r="P31" i="4"/>
  <c r="I31" i="4"/>
  <c r="J31" i="4"/>
  <c r="J26" i="4"/>
  <c r="O25" i="4"/>
  <c r="N25" i="4"/>
  <c r="J25" i="4"/>
  <c r="AG15" i="4"/>
  <c r="AF15" i="4"/>
  <c r="AE15" i="4"/>
  <c r="AD15" i="4"/>
  <c r="AC15" i="4"/>
  <c r="AB15" i="4"/>
  <c r="AA15" i="4"/>
  <c r="Z15" i="4"/>
  <c r="Y15" i="4"/>
  <c r="X15" i="4"/>
  <c r="W15" i="4"/>
  <c r="V15" i="4"/>
  <c r="AG14" i="4"/>
  <c r="AF14" i="4"/>
  <c r="AE14" i="4"/>
  <c r="AD14" i="4"/>
  <c r="AC14" i="4"/>
  <c r="AB14" i="4"/>
  <c r="AA14" i="4"/>
  <c r="Z14" i="4"/>
  <c r="Y14" i="4"/>
  <c r="X14" i="4"/>
  <c r="W14" i="4"/>
  <c r="V14" i="4"/>
  <c r="AG13" i="4"/>
  <c r="AF13" i="4"/>
  <c r="AE13" i="4"/>
  <c r="AD13" i="4"/>
  <c r="AC13" i="4"/>
  <c r="AB13" i="4"/>
  <c r="AA13" i="4"/>
  <c r="Z13" i="4"/>
  <c r="Y13" i="4"/>
  <c r="X13" i="4"/>
  <c r="W13" i="4"/>
  <c r="V13" i="4"/>
  <c r="B11" i="4"/>
  <c r="C10" i="4"/>
  <c r="C9" i="4"/>
  <c r="A6" i="4"/>
  <c r="D53" i="3"/>
  <c r="D52" i="3"/>
  <c r="D17" i="2"/>
  <c r="D51" i="2" s="1"/>
  <c r="L51" i="2" s="1"/>
  <c r="O51" i="2" s="1"/>
  <c r="T51" i="2" s="1"/>
  <c r="P55" i="2"/>
  <c r="O55" i="2"/>
  <c r="I55" i="2"/>
  <c r="J55" i="2"/>
  <c r="N55" i="2"/>
  <c r="P54" i="2"/>
  <c r="I54" i="2"/>
  <c r="J54" i="2"/>
  <c r="D54" i="2"/>
  <c r="N54" i="2"/>
  <c r="O54" i="2"/>
  <c r="P53" i="2"/>
  <c r="I53" i="2"/>
  <c r="J53" i="2"/>
  <c r="N53" i="2"/>
  <c r="O53" i="2"/>
  <c r="P52" i="2"/>
  <c r="J52" i="2"/>
  <c r="I52" i="2"/>
  <c r="P51" i="2"/>
  <c r="G51" i="2"/>
  <c r="J51" i="2"/>
  <c r="P50" i="2"/>
  <c r="I50" i="2"/>
  <c r="N50" i="2"/>
  <c r="O50" i="2"/>
  <c r="P49" i="2"/>
  <c r="N49" i="2"/>
  <c r="O49" i="2"/>
  <c r="T49" i="2"/>
  <c r="I49" i="2"/>
  <c r="J49" i="2"/>
  <c r="S48" i="2"/>
  <c r="P48" i="2"/>
  <c r="J48" i="2"/>
  <c r="I48" i="2"/>
  <c r="T47" i="2"/>
  <c r="P47" i="2"/>
  <c r="O47" i="2"/>
  <c r="I47" i="2"/>
  <c r="J47" i="2"/>
  <c r="P46" i="2"/>
  <c r="I46" i="2"/>
  <c r="N46" i="2"/>
  <c r="O46" i="2"/>
  <c r="T46" i="2"/>
  <c r="S45" i="2"/>
  <c r="P45" i="2"/>
  <c r="I45" i="2"/>
  <c r="J45" i="2"/>
  <c r="P44" i="2"/>
  <c r="I44" i="2"/>
  <c r="S44" i="2"/>
  <c r="P43" i="2"/>
  <c r="I43" i="2"/>
  <c r="J43" i="2"/>
  <c r="P42" i="2"/>
  <c r="J42" i="2"/>
  <c r="H42" i="2"/>
  <c r="P41" i="2"/>
  <c r="J41" i="2"/>
  <c r="I41" i="2"/>
  <c r="P40" i="2"/>
  <c r="G40" i="2"/>
  <c r="J40" i="2"/>
  <c r="P39" i="2"/>
  <c r="G39" i="2"/>
  <c r="J39" i="2"/>
  <c r="P38" i="2"/>
  <c r="J38" i="2"/>
  <c r="G38" i="2"/>
  <c r="S37" i="2"/>
  <c r="P37" i="2"/>
  <c r="O37" i="2"/>
  <c r="N37" i="2"/>
  <c r="J37" i="2"/>
  <c r="I37" i="2"/>
  <c r="P36" i="2"/>
  <c r="N36" i="2"/>
  <c r="O36" i="2"/>
  <c r="T36" i="2"/>
  <c r="I36" i="2"/>
  <c r="J36" i="2"/>
  <c r="P35" i="2"/>
  <c r="I35" i="2"/>
  <c r="J35" i="2"/>
  <c r="P34" i="2"/>
  <c r="D34" i="2"/>
  <c r="N34" i="2" s="1"/>
  <c r="O34" i="2" s="1"/>
  <c r="T34" i="2" s="1"/>
  <c r="I34" i="2"/>
  <c r="J34" i="2"/>
  <c r="P33" i="2"/>
  <c r="J33" i="2"/>
  <c r="I33" i="2"/>
  <c r="P32" i="2"/>
  <c r="J32" i="2"/>
  <c r="I32" i="2"/>
  <c r="P31" i="2"/>
  <c r="I31" i="2"/>
  <c r="J31" i="2"/>
  <c r="J26" i="2"/>
  <c r="N25" i="2"/>
  <c r="O25" i="2"/>
  <c r="J25" i="2"/>
  <c r="D42" i="2"/>
  <c r="M42" i="2" s="1"/>
  <c r="AG15" i="2"/>
  <c r="AF15" i="2"/>
  <c r="AE15" i="2"/>
  <c r="AD15" i="2"/>
  <c r="AC15" i="2"/>
  <c r="AB15" i="2"/>
  <c r="AA15" i="2"/>
  <c r="Z15" i="2"/>
  <c r="Y15" i="2"/>
  <c r="X15" i="2"/>
  <c r="W15" i="2"/>
  <c r="V15" i="2"/>
  <c r="AG14" i="2"/>
  <c r="AF14" i="2"/>
  <c r="AE14" i="2"/>
  <c r="AD14" i="2"/>
  <c r="AC14" i="2"/>
  <c r="AB14" i="2"/>
  <c r="AA14" i="2"/>
  <c r="Z14" i="2"/>
  <c r="Y14" i="2"/>
  <c r="X14" i="2"/>
  <c r="W14" i="2"/>
  <c r="V14" i="2"/>
  <c r="AG13" i="2"/>
  <c r="AF13" i="2"/>
  <c r="AE13" i="2"/>
  <c r="AD13" i="2"/>
  <c r="AC13" i="2"/>
  <c r="AB13" i="2"/>
  <c r="AA13" i="2"/>
  <c r="Z13" i="2"/>
  <c r="Y13" i="2"/>
  <c r="X13" i="2"/>
  <c r="W13" i="2"/>
  <c r="V13" i="2"/>
  <c r="B11" i="2"/>
  <c r="C10" i="2"/>
  <c r="C9" i="2"/>
  <c r="A6" i="2"/>
  <c r="D35" i="36"/>
  <c r="N35" i="36" s="1"/>
  <c r="O35" i="36" s="1"/>
  <c r="T35" i="36" s="1"/>
  <c r="D31" i="36"/>
  <c r="N31" i="36" s="1"/>
  <c r="O31" i="36" s="1"/>
  <c r="T31" i="36" s="1"/>
  <c r="J47" i="47"/>
  <c r="J49" i="47"/>
  <c r="J46" i="47"/>
  <c r="D35" i="47"/>
  <c r="N35" i="47" s="1"/>
  <c r="O35" i="47" s="1"/>
  <c r="T35" i="47" s="1"/>
  <c r="D32" i="34"/>
  <c r="N32" i="34" s="1"/>
  <c r="O32" i="34" s="1"/>
  <c r="T32" i="34" s="1"/>
  <c r="J47" i="45"/>
  <c r="J49" i="45"/>
  <c r="D40" i="45"/>
  <c r="L40" i="45" s="1"/>
  <c r="O40" i="45" s="1"/>
  <c r="T40" i="45" s="1"/>
  <c r="D41" i="25"/>
  <c r="S45" i="43"/>
  <c r="J46" i="43"/>
  <c r="J47" i="43"/>
  <c r="S37" i="43"/>
  <c r="N50" i="43"/>
  <c r="O50" i="43"/>
  <c r="J49" i="43"/>
  <c r="O25" i="43"/>
  <c r="J37" i="25"/>
  <c r="N37" i="25" s="1"/>
  <c r="O37" i="25" s="1"/>
  <c r="S45" i="25"/>
  <c r="J49" i="25"/>
  <c r="O25" i="13"/>
  <c r="J37" i="7"/>
  <c r="N37" i="7"/>
  <c r="O37" i="7"/>
  <c r="D38" i="9"/>
  <c r="L38" i="9" s="1"/>
  <c r="O38" i="9" s="1"/>
  <c r="T38" i="9" s="1"/>
  <c r="D33" i="9"/>
  <c r="N33" i="9" s="1"/>
  <c r="O33" i="9" s="1"/>
  <c r="T33" i="9" s="1"/>
  <c r="D41" i="9"/>
  <c r="N41" i="9" s="1"/>
  <c r="O41" i="9" s="1"/>
  <c r="T41" i="9" s="1"/>
  <c r="D34" i="9"/>
  <c r="N34" i="9" s="1"/>
  <c r="O34" i="9" s="1"/>
  <c r="T34" i="9" s="1"/>
  <c r="S44" i="4"/>
  <c r="J44" i="4"/>
  <c r="J40" i="13"/>
  <c r="J44" i="2"/>
  <c r="O25" i="11"/>
  <c r="S44" i="25"/>
  <c r="J44" i="25"/>
  <c r="J50" i="2"/>
  <c r="N47" i="9"/>
  <c r="O47" i="9"/>
  <c r="T47" i="9"/>
  <c r="I36" i="11"/>
  <c r="J36" i="11"/>
  <c r="N36" i="11"/>
  <c r="O36" i="11"/>
  <c r="T36" i="11"/>
  <c r="J50" i="23"/>
  <c r="S44" i="24"/>
  <c r="J44" i="24"/>
  <c r="N55" i="9"/>
  <c r="O55" i="9"/>
  <c r="J47" i="11"/>
  <c r="N47" i="13"/>
  <c r="O47" i="13"/>
  <c r="T47" i="13"/>
  <c r="S44" i="27"/>
  <c r="J44" i="27"/>
  <c r="S49" i="11"/>
  <c r="S48" i="24"/>
  <c r="J48" i="24"/>
  <c r="J46" i="7"/>
  <c r="J45" i="41"/>
  <c r="I36" i="9"/>
  <c r="J36" i="9"/>
  <c r="N36" i="9"/>
  <c r="O36" i="9"/>
  <c r="T36" i="9"/>
  <c r="N51" i="9"/>
  <c r="O51" i="9"/>
  <c r="J51" i="9"/>
  <c r="N51" i="13"/>
  <c r="O51" i="13"/>
  <c r="J51" i="13"/>
  <c r="S37" i="17"/>
  <c r="J37" i="17"/>
  <c r="N37" i="17"/>
  <c r="O37" i="17"/>
  <c r="G39" i="23"/>
  <c r="J39" i="23"/>
  <c r="G39" i="17"/>
  <c r="J39" i="17"/>
  <c r="G38" i="34"/>
  <c r="J38" i="34"/>
  <c r="G38" i="32"/>
  <c r="J38" i="32"/>
  <c r="G38" i="27"/>
  <c r="J38" i="27"/>
  <c r="G38" i="36"/>
  <c r="J38" i="36"/>
  <c r="G38" i="31"/>
  <c r="J38" i="31"/>
  <c r="G38" i="38"/>
  <c r="J38" i="38"/>
  <c r="G38" i="24"/>
  <c r="G38" i="22"/>
  <c r="J38" i="22"/>
  <c r="O25" i="22"/>
  <c r="J44" i="23"/>
  <c r="S44" i="23"/>
  <c r="J46" i="2"/>
  <c r="N46" i="22"/>
  <c r="O46" i="22"/>
  <c r="T46" i="22"/>
  <c r="J46" i="22"/>
  <c r="J44" i="17"/>
  <c r="S44" i="17"/>
  <c r="N54" i="22"/>
  <c r="O54" i="22"/>
  <c r="G39" i="34"/>
  <c r="J39" i="34"/>
  <c r="G39" i="31"/>
  <c r="J39" i="31"/>
  <c r="G39" i="38"/>
  <c r="J39" i="38"/>
  <c r="G39" i="36"/>
  <c r="J39" i="36"/>
  <c r="G39" i="32"/>
  <c r="J39" i="32"/>
  <c r="G39" i="24"/>
  <c r="J39" i="24"/>
  <c r="G39" i="22"/>
  <c r="J39" i="22"/>
  <c r="O25" i="34"/>
  <c r="N49" i="31"/>
  <c r="O49" i="31"/>
  <c r="T49" i="31"/>
  <c r="J37" i="32"/>
  <c r="N37" i="32"/>
  <c r="O37" i="32"/>
  <c r="S37" i="32"/>
  <c r="S45" i="17"/>
  <c r="J45" i="17"/>
  <c r="G39" i="27"/>
  <c r="J39" i="27"/>
  <c r="J45" i="36"/>
  <c r="S45" i="36"/>
  <c r="N50" i="27"/>
  <c r="O50" i="27"/>
  <c r="J50" i="27"/>
  <c r="S48" i="32"/>
  <c r="J48" i="32"/>
  <c r="N49" i="24"/>
  <c r="O49" i="24"/>
  <c r="T49" i="24"/>
  <c r="J49" i="24"/>
  <c r="S37" i="24"/>
  <c r="J37" i="24"/>
  <c r="N37" i="24"/>
  <c r="O37" i="24"/>
  <c r="I36" i="27"/>
  <c r="J36" i="27"/>
  <c r="N36" i="27"/>
  <c r="O36" i="27"/>
  <c r="T36" i="27"/>
  <c r="I36" i="22"/>
  <c r="J36" i="22"/>
  <c r="N36" i="22"/>
  <c r="O36" i="22"/>
  <c r="T36" i="22"/>
  <c r="J48" i="22"/>
  <c r="J37" i="27"/>
  <c r="N37" i="27"/>
  <c r="O37" i="27"/>
  <c r="D31" i="41"/>
  <c r="N31" i="41" s="1"/>
  <c r="O31" i="41" s="1"/>
  <c r="D40" i="41"/>
  <c r="L40" i="41" s="1"/>
  <c r="O40" i="41" s="1"/>
  <c r="T40" i="41" s="1"/>
  <c r="D43" i="41"/>
  <c r="N43" i="41" s="1"/>
  <c r="O43" i="41" s="1"/>
  <c r="T43" i="41" s="1"/>
  <c r="O62" i="23"/>
  <c r="S48" i="36"/>
  <c r="J48" i="36"/>
  <c r="D39" i="36"/>
  <c r="L39" i="36" s="1"/>
  <c r="O39" i="36" s="1"/>
  <c r="T39" i="36" s="1"/>
  <c r="D34" i="36"/>
  <c r="N34" i="36" s="1"/>
  <c r="O34" i="36" s="1"/>
  <c r="T34" i="36" s="1"/>
  <c r="D52" i="36"/>
  <c r="N52" i="36" s="1"/>
  <c r="O52" i="36" s="1"/>
  <c r="D38" i="36"/>
  <c r="L38" i="36" s="1"/>
  <c r="J49" i="34"/>
  <c r="D41" i="36"/>
  <c r="N41" i="36" s="1"/>
  <c r="O41" i="36" s="1"/>
  <c r="T41" i="36" s="1"/>
  <c r="O25" i="38"/>
  <c r="J49" i="41"/>
  <c r="J46" i="32"/>
  <c r="S48" i="38"/>
  <c r="N54" i="32"/>
  <c r="O54" i="32"/>
  <c r="J44" i="41"/>
  <c r="J50" i="38"/>
  <c r="J46" i="41"/>
  <c r="J38" i="24"/>
  <c r="T26" i="69" l="1"/>
  <c r="T27" i="69" s="1"/>
  <c r="R46" i="69" s="1"/>
  <c r="T46" i="69" s="1"/>
  <c r="O27" i="69"/>
  <c r="M57" i="69"/>
  <c r="M59" i="69" s="1"/>
  <c r="N27" i="69"/>
  <c r="R45" i="64"/>
  <c r="L57" i="69"/>
  <c r="L59" i="69" s="1"/>
  <c r="O67" i="69" s="1"/>
  <c r="D37" i="69"/>
  <c r="T31" i="69"/>
  <c r="D45" i="69"/>
  <c r="N45" i="69" s="1"/>
  <c r="O45" i="69" s="1"/>
  <c r="D49" i="69"/>
  <c r="N49" i="69" s="1"/>
  <c r="O49" i="69" s="1"/>
  <c r="D46" i="69"/>
  <c r="N46" i="69" s="1"/>
  <c r="O46" i="69" s="1"/>
  <c r="R45" i="69"/>
  <c r="T45" i="69" s="1"/>
  <c r="R49" i="69"/>
  <c r="T49" i="69" s="1"/>
  <c r="R37" i="69"/>
  <c r="T37" i="69" s="1"/>
  <c r="D33" i="25"/>
  <c r="N33" i="25" s="1"/>
  <c r="O33" i="25" s="1"/>
  <c r="T33" i="25" s="1"/>
  <c r="D34" i="25"/>
  <c r="N34" i="25" s="1"/>
  <c r="O34" i="25" s="1"/>
  <c r="T34" i="25" s="1"/>
  <c r="D35" i="25"/>
  <c r="N35" i="25" s="1"/>
  <c r="O35" i="25" s="1"/>
  <c r="T35" i="25" s="1"/>
  <c r="D38" i="25"/>
  <c r="L38" i="25" s="1"/>
  <c r="O38" i="25" s="1"/>
  <c r="T38" i="25" s="1"/>
  <c r="D32" i="25"/>
  <c r="N32" i="25" s="1"/>
  <c r="O32" i="25" s="1"/>
  <c r="T32" i="25" s="1"/>
  <c r="D51" i="25"/>
  <c r="L51" i="25" s="1"/>
  <c r="O51" i="25" s="1"/>
  <c r="T51" i="25" s="1"/>
  <c r="D40" i="25"/>
  <c r="L40" i="25" s="1"/>
  <c r="O40" i="25" s="1"/>
  <c r="T40" i="25" s="1"/>
  <c r="O27" i="66"/>
  <c r="O62" i="66"/>
  <c r="O31" i="66"/>
  <c r="L57" i="66"/>
  <c r="L59" i="66" s="1"/>
  <c r="O67" i="66" s="1"/>
  <c r="O38" i="66"/>
  <c r="T38" i="66" s="1"/>
  <c r="R46" i="66"/>
  <c r="T46" i="66" s="1"/>
  <c r="R45" i="66"/>
  <c r="T45" i="66" s="1"/>
  <c r="R49" i="66"/>
  <c r="T49" i="66" s="1"/>
  <c r="R37" i="66"/>
  <c r="T37" i="66" s="1"/>
  <c r="N27" i="66"/>
  <c r="D35" i="31"/>
  <c r="N35" i="31" s="1"/>
  <c r="O35" i="31" s="1"/>
  <c r="T35" i="31" s="1"/>
  <c r="D38" i="31"/>
  <c r="L38" i="31" s="1"/>
  <c r="O38" i="31" s="1"/>
  <c r="T38" i="31" s="1"/>
  <c r="D41" i="31"/>
  <c r="N41" i="31" s="1"/>
  <c r="O41" i="31" s="1"/>
  <c r="T41" i="31" s="1"/>
  <c r="D43" i="31"/>
  <c r="N43" i="31" s="1"/>
  <c r="O43" i="31" s="1"/>
  <c r="T43" i="31" s="1"/>
  <c r="O66" i="25"/>
  <c r="D26" i="25"/>
  <c r="N26" i="25" s="1"/>
  <c r="N27" i="25" s="1"/>
  <c r="N50" i="25"/>
  <c r="O50" i="25" s="1"/>
  <c r="D52" i="25"/>
  <c r="N52" i="25" s="1"/>
  <c r="O52" i="25" s="1"/>
  <c r="D47" i="25"/>
  <c r="D42" i="25"/>
  <c r="M42" i="25" s="1"/>
  <c r="D43" i="25"/>
  <c r="O67" i="25"/>
  <c r="D31" i="25"/>
  <c r="N31" i="25" s="1"/>
  <c r="O31" i="25" s="1"/>
  <c r="O62" i="25"/>
  <c r="D39" i="25"/>
  <c r="L39" i="25" s="1"/>
  <c r="O39" i="25" s="1"/>
  <c r="T39" i="25" s="1"/>
  <c r="O42" i="64"/>
  <c r="T42" i="64" s="1"/>
  <c r="R37" i="64"/>
  <c r="T37" i="64" s="1"/>
  <c r="R49" i="64"/>
  <c r="T49" i="64" s="1"/>
  <c r="N27" i="64"/>
  <c r="D34" i="31"/>
  <c r="N34" i="31" s="1"/>
  <c r="O34" i="31" s="1"/>
  <c r="T34" i="31" s="1"/>
  <c r="D31" i="31"/>
  <c r="N31" i="31" s="1"/>
  <c r="O31" i="31" s="1"/>
  <c r="T31" i="31" s="1"/>
  <c r="O62" i="31"/>
  <c r="D33" i="31"/>
  <c r="N33" i="31" s="1"/>
  <c r="O33" i="31" s="1"/>
  <c r="T33" i="31" s="1"/>
  <c r="D26" i="31"/>
  <c r="N26" i="31" s="1"/>
  <c r="O26" i="31" s="1"/>
  <c r="D42" i="31"/>
  <c r="M42" i="31" s="1"/>
  <c r="M57" i="31" s="1"/>
  <c r="M59" i="31" s="1"/>
  <c r="D40" i="31"/>
  <c r="L40" i="31" s="1"/>
  <c r="O40" i="31" s="1"/>
  <c r="T40" i="31" s="1"/>
  <c r="D39" i="31"/>
  <c r="L39" i="31" s="1"/>
  <c r="O39" i="31" s="1"/>
  <c r="T39" i="31" s="1"/>
  <c r="D52" i="31"/>
  <c r="N52" i="31" s="1"/>
  <c r="O52" i="31" s="1"/>
  <c r="D32" i="31"/>
  <c r="N32" i="31" s="1"/>
  <c r="D47" i="31"/>
  <c r="O62" i="64"/>
  <c r="O27" i="64"/>
  <c r="T45" i="64"/>
  <c r="L57" i="64"/>
  <c r="L59" i="64" s="1"/>
  <c r="O67" i="64" s="1"/>
  <c r="O38" i="64"/>
  <c r="T38" i="64" s="1"/>
  <c r="T31" i="64"/>
  <c r="O63" i="9"/>
  <c r="D40" i="9"/>
  <c r="L40" i="9" s="1"/>
  <c r="O40" i="9" s="1"/>
  <c r="T40" i="9" s="1"/>
  <c r="D44" i="9"/>
  <c r="N44" i="9" s="1"/>
  <c r="O44" i="9" s="1"/>
  <c r="T44" i="9" s="1"/>
  <c r="D53" i="9"/>
  <c r="N53" i="9" s="1"/>
  <c r="O53" i="9" s="1"/>
  <c r="D43" i="9"/>
  <c r="N43" i="9" s="1"/>
  <c r="O43" i="9" s="1"/>
  <c r="T43" i="9" s="1"/>
  <c r="D42" i="9"/>
  <c r="M42" i="9" s="1"/>
  <c r="M58" i="9" s="1"/>
  <c r="M60" i="9" s="1"/>
  <c r="D52" i="9"/>
  <c r="L52" i="9" s="1"/>
  <c r="O52" i="9" s="1"/>
  <c r="T52" i="9" s="1"/>
  <c r="D31" i="9"/>
  <c r="N31" i="9" s="1"/>
  <c r="D39" i="9"/>
  <c r="L39" i="9" s="1"/>
  <c r="D32" i="9"/>
  <c r="N32" i="9" s="1"/>
  <c r="O32" i="9" s="1"/>
  <c r="T32" i="9" s="1"/>
  <c r="D26" i="9"/>
  <c r="N26" i="9" s="1"/>
  <c r="O26" i="9" s="1"/>
  <c r="D35" i="9"/>
  <c r="N35" i="9" s="1"/>
  <c r="O35" i="9" s="1"/>
  <c r="T35" i="9" s="1"/>
  <c r="R49" i="60"/>
  <c r="T49" i="60" s="1"/>
  <c r="R37" i="60"/>
  <c r="T37" i="60" s="1"/>
  <c r="D53" i="13"/>
  <c r="N53" i="13" s="1"/>
  <c r="O53" i="13" s="1"/>
  <c r="D47" i="27"/>
  <c r="R45" i="60"/>
  <c r="T45" i="60" s="1"/>
  <c r="N27" i="60"/>
  <c r="D45" i="60" s="1"/>
  <c r="N45" i="60" s="1"/>
  <c r="O45" i="60" s="1"/>
  <c r="O42" i="62"/>
  <c r="T42" i="62" s="1"/>
  <c r="R46" i="62"/>
  <c r="T46" i="62" s="1"/>
  <c r="R49" i="62"/>
  <c r="T49" i="62" s="1"/>
  <c r="N27" i="62"/>
  <c r="R45" i="62"/>
  <c r="T45" i="62" s="1"/>
  <c r="O63" i="13"/>
  <c r="D41" i="13"/>
  <c r="N41" i="13" s="1"/>
  <c r="O41" i="13" s="1"/>
  <c r="T41" i="13" s="1"/>
  <c r="D38" i="13"/>
  <c r="L38" i="13" s="1"/>
  <c r="O38" i="13" s="1"/>
  <c r="T38" i="13" s="1"/>
  <c r="D48" i="13"/>
  <c r="D34" i="13"/>
  <c r="N34" i="13" s="1"/>
  <c r="O34" i="13" s="1"/>
  <c r="T34" i="13" s="1"/>
  <c r="D33" i="13"/>
  <c r="N33" i="13" s="1"/>
  <c r="O33" i="13" s="1"/>
  <c r="T33" i="13" s="1"/>
  <c r="D44" i="13"/>
  <c r="N44" i="13" s="1"/>
  <c r="O44" i="13" s="1"/>
  <c r="T44" i="13" s="1"/>
  <c r="D43" i="13"/>
  <c r="N43" i="13" s="1"/>
  <c r="O43" i="13" s="1"/>
  <c r="T43" i="13" s="1"/>
  <c r="D32" i="13"/>
  <c r="N32" i="13" s="1"/>
  <c r="O32" i="13" s="1"/>
  <c r="T32" i="13" s="1"/>
  <c r="D35" i="13"/>
  <c r="N35" i="13" s="1"/>
  <c r="O35" i="13" s="1"/>
  <c r="T35" i="13" s="1"/>
  <c r="D42" i="13"/>
  <c r="M42" i="13" s="1"/>
  <c r="M58" i="13" s="1"/>
  <c r="M60" i="13" s="1"/>
  <c r="D31" i="13"/>
  <c r="N31" i="13" s="1"/>
  <c r="O31" i="13" s="1"/>
  <c r="T31" i="13" s="1"/>
  <c r="O62" i="62"/>
  <c r="O27" i="62"/>
  <c r="T31" i="62"/>
  <c r="L57" i="62"/>
  <c r="L59" i="62" s="1"/>
  <c r="O67" i="62" s="1"/>
  <c r="O38" i="62"/>
  <c r="T38" i="62" s="1"/>
  <c r="O62" i="60"/>
  <c r="O27" i="60"/>
  <c r="T31" i="60"/>
  <c r="L57" i="60"/>
  <c r="L59" i="60" s="1"/>
  <c r="O67" i="60" s="1"/>
  <c r="O38" i="60"/>
  <c r="T38" i="60" s="1"/>
  <c r="O42" i="58"/>
  <c r="T42" i="58" s="1"/>
  <c r="M57" i="58"/>
  <c r="M59" i="58" s="1"/>
  <c r="O38" i="58"/>
  <c r="T38" i="58" s="1"/>
  <c r="L57" i="58"/>
  <c r="L59" i="58" s="1"/>
  <c r="O67" i="58" s="1"/>
  <c r="O31" i="58"/>
  <c r="O26" i="58"/>
  <c r="N27" i="58"/>
  <c r="D47" i="2"/>
  <c r="D39" i="11"/>
  <c r="L39" i="11" s="1"/>
  <c r="O39" i="11" s="1"/>
  <c r="T39" i="11" s="1"/>
  <c r="D26" i="13"/>
  <c r="N26" i="13" s="1"/>
  <c r="O62" i="27"/>
  <c r="D32" i="27"/>
  <c r="N32" i="27" s="1"/>
  <c r="O32" i="27" s="1"/>
  <c r="T32" i="27" s="1"/>
  <c r="D51" i="27"/>
  <c r="L51" i="27" s="1"/>
  <c r="O51" i="27" s="1"/>
  <c r="T51" i="27" s="1"/>
  <c r="D43" i="27"/>
  <c r="N43" i="27" s="1"/>
  <c r="O43" i="27" s="1"/>
  <c r="T43" i="27" s="1"/>
  <c r="D35" i="27"/>
  <c r="N35" i="27" s="1"/>
  <c r="O35" i="27" s="1"/>
  <c r="T35" i="27" s="1"/>
  <c r="D31" i="27"/>
  <c r="N31" i="27" s="1"/>
  <c r="O31" i="27" s="1"/>
  <c r="T31" i="27" s="1"/>
  <c r="D40" i="27"/>
  <c r="L40" i="27" s="1"/>
  <c r="O40" i="27" s="1"/>
  <c r="T40" i="27" s="1"/>
  <c r="D44" i="11"/>
  <c r="N44" i="11" s="1"/>
  <c r="O44" i="11" s="1"/>
  <c r="T44" i="11" s="1"/>
  <c r="D40" i="13"/>
  <c r="L40" i="13" s="1"/>
  <c r="O40" i="13" s="1"/>
  <c r="T40" i="13" s="1"/>
  <c r="D43" i="11"/>
  <c r="N43" i="11" s="1"/>
  <c r="O43" i="11" s="1"/>
  <c r="T43" i="11" s="1"/>
  <c r="D52" i="27"/>
  <c r="N52" i="27" s="1"/>
  <c r="O52" i="27" s="1"/>
  <c r="D42" i="27"/>
  <c r="M42" i="27" s="1"/>
  <c r="D34" i="27"/>
  <c r="N34" i="27" s="1"/>
  <c r="O34" i="27" s="1"/>
  <c r="T34" i="27" s="1"/>
  <c r="D39" i="27"/>
  <c r="L39" i="27" s="1"/>
  <c r="O39" i="27" s="1"/>
  <c r="T39" i="27" s="1"/>
  <c r="D42" i="11"/>
  <c r="M42" i="11" s="1"/>
  <c r="M58" i="11" s="1"/>
  <c r="M60" i="11" s="1"/>
  <c r="D26" i="27"/>
  <c r="N26" i="27" s="1"/>
  <c r="D41" i="11"/>
  <c r="N41" i="11" s="1"/>
  <c r="O41" i="11" s="1"/>
  <c r="T41" i="11" s="1"/>
  <c r="D41" i="27"/>
  <c r="N41" i="27" s="1"/>
  <c r="O41" i="27" s="1"/>
  <c r="T41" i="27" s="1"/>
  <c r="D33" i="27"/>
  <c r="N33" i="27" s="1"/>
  <c r="O33" i="27" s="1"/>
  <c r="T33" i="27" s="1"/>
  <c r="O63" i="15"/>
  <c r="D35" i="32"/>
  <c r="N35" i="32" s="1"/>
  <c r="O35" i="32" s="1"/>
  <c r="T35" i="32" s="1"/>
  <c r="D41" i="43"/>
  <c r="N41" i="43" s="1"/>
  <c r="O41" i="43" s="1"/>
  <c r="T41" i="43" s="1"/>
  <c r="D38" i="15"/>
  <c r="L38" i="15" s="1"/>
  <c r="O38" i="15" s="1"/>
  <c r="T38" i="15" s="1"/>
  <c r="D53" i="15"/>
  <c r="N53" i="15" s="1"/>
  <c r="O53" i="15" s="1"/>
  <c r="D41" i="15"/>
  <c r="N41" i="15" s="1"/>
  <c r="O41" i="15" s="1"/>
  <c r="T41" i="15" s="1"/>
  <c r="D44" i="15"/>
  <c r="N44" i="15" s="1"/>
  <c r="O44" i="15" s="1"/>
  <c r="T44" i="15" s="1"/>
  <c r="D34" i="15"/>
  <c r="N34" i="15" s="1"/>
  <c r="O34" i="15" s="1"/>
  <c r="T34" i="15" s="1"/>
  <c r="D52" i="15"/>
  <c r="L52" i="15" s="1"/>
  <c r="O52" i="15" s="1"/>
  <c r="T52" i="15" s="1"/>
  <c r="D40" i="15"/>
  <c r="L40" i="15" s="1"/>
  <c r="O40" i="15" s="1"/>
  <c r="T40" i="15" s="1"/>
  <c r="D43" i="15"/>
  <c r="N43" i="15" s="1"/>
  <c r="O43" i="15" s="1"/>
  <c r="T43" i="15" s="1"/>
  <c r="D35" i="15"/>
  <c r="N35" i="15" s="1"/>
  <c r="O35" i="15" s="1"/>
  <c r="T35" i="15" s="1"/>
  <c r="D31" i="15"/>
  <c r="N31" i="15" s="1"/>
  <c r="O31" i="15" s="1"/>
  <c r="D39" i="15"/>
  <c r="L39" i="15" s="1"/>
  <c r="O39" i="15" s="1"/>
  <c r="T39" i="15" s="1"/>
  <c r="D33" i="15"/>
  <c r="N33" i="15" s="1"/>
  <c r="O33" i="15" s="1"/>
  <c r="T33" i="15" s="1"/>
  <c r="D48" i="15"/>
  <c r="D42" i="15"/>
  <c r="M42" i="15" s="1"/>
  <c r="M58" i="15" s="1"/>
  <c r="M60" i="15" s="1"/>
  <c r="D26" i="15"/>
  <c r="N26" i="15" s="1"/>
  <c r="O26" i="15" s="1"/>
  <c r="O38" i="24"/>
  <c r="T38" i="24" s="1"/>
  <c r="D52" i="24"/>
  <c r="N52" i="24" s="1"/>
  <c r="O52" i="24" s="1"/>
  <c r="D51" i="24"/>
  <c r="L51" i="24" s="1"/>
  <c r="O51" i="24" s="1"/>
  <c r="T51" i="24" s="1"/>
  <c r="O62" i="36"/>
  <c r="O63" i="11"/>
  <c r="D48" i="43"/>
  <c r="D33" i="47"/>
  <c r="N33" i="47" s="1"/>
  <c r="O33" i="47" s="1"/>
  <c r="T33" i="47" s="1"/>
  <c r="D32" i="2"/>
  <c r="N32" i="2" s="1"/>
  <c r="O32" i="2" s="1"/>
  <c r="T32" i="2" s="1"/>
  <c r="D34" i="11"/>
  <c r="N34" i="11" s="1"/>
  <c r="O34" i="11" s="1"/>
  <c r="T34" i="11" s="1"/>
  <c r="D32" i="11"/>
  <c r="N32" i="11" s="1"/>
  <c r="O32" i="11" s="1"/>
  <c r="T32" i="11" s="1"/>
  <c r="O62" i="24"/>
  <c r="D33" i="36"/>
  <c r="N33" i="36" s="1"/>
  <c r="D26" i="11"/>
  <c r="N26" i="11" s="1"/>
  <c r="D39" i="13"/>
  <c r="L39" i="13" s="1"/>
  <c r="O39" i="13" s="1"/>
  <c r="T39" i="13" s="1"/>
  <c r="D43" i="24"/>
  <c r="N43" i="24" s="1"/>
  <c r="O43" i="24" s="1"/>
  <c r="T43" i="24" s="1"/>
  <c r="D41" i="24"/>
  <c r="N41" i="24" s="1"/>
  <c r="O41" i="24" s="1"/>
  <c r="T41" i="24" s="1"/>
  <c r="D34" i="24"/>
  <c r="N34" i="24" s="1"/>
  <c r="O34" i="24" s="1"/>
  <c r="T34" i="24" s="1"/>
  <c r="D32" i="24"/>
  <c r="N32" i="24" s="1"/>
  <c r="O32" i="24" s="1"/>
  <c r="T32" i="24" s="1"/>
  <c r="D40" i="24"/>
  <c r="L40" i="24" s="1"/>
  <c r="O40" i="24" s="1"/>
  <c r="T40" i="24" s="1"/>
  <c r="D26" i="24"/>
  <c r="N26" i="24" s="1"/>
  <c r="D39" i="24"/>
  <c r="L39" i="24" s="1"/>
  <c r="O39" i="24" s="1"/>
  <c r="T39" i="24" s="1"/>
  <c r="D32" i="36"/>
  <c r="N32" i="36" s="1"/>
  <c r="O32" i="36" s="1"/>
  <c r="D43" i="36"/>
  <c r="N43" i="36" s="1"/>
  <c r="O43" i="36" s="1"/>
  <c r="T43" i="36" s="1"/>
  <c r="D33" i="2"/>
  <c r="N33" i="2" s="1"/>
  <c r="O33" i="2" s="1"/>
  <c r="T33" i="2" s="1"/>
  <c r="D35" i="2"/>
  <c r="N35" i="2" s="1"/>
  <c r="O35" i="2" s="1"/>
  <c r="T35" i="2" s="1"/>
  <c r="D52" i="11"/>
  <c r="L52" i="11" s="1"/>
  <c r="D35" i="11"/>
  <c r="N35" i="11" s="1"/>
  <c r="O35" i="11" s="1"/>
  <c r="T35" i="11" s="1"/>
  <c r="D33" i="11"/>
  <c r="N33" i="11" s="1"/>
  <c r="O33" i="11" s="1"/>
  <c r="T33" i="11" s="1"/>
  <c r="D31" i="11"/>
  <c r="N31" i="11" s="1"/>
  <c r="D48" i="11"/>
  <c r="D26" i="36"/>
  <c r="N26" i="36" s="1"/>
  <c r="N27" i="36" s="1"/>
  <c r="D51" i="36"/>
  <c r="L51" i="36" s="1"/>
  <c r="O51" i="36" s="1"/>
  <c r="T51" i="36" s="1"/>
  <c r="D47" i="36"/>
  <c r="D52" i="2"/>
  <c r="N52" i="2" s="1"/>
  <c r="O52" i="2" s="1"/>
  <c r="D32" i="43"/>
  <c r="N32" i="43" s="1"/>
  <c r="O32" i="43" s="1"/>
  <c r="T32" i="43" s="1"/>
  <c r="D42" i="47"/>
  <c r="M42" i="47" s="1"/>
  <c r="O42" i="47" s="1"/>
  <c r="T42" i="47" s="1"/>
  <c r="D40" i="36"/>
  <c r="L40" i="36" s="1"/>
  <c r="O40" i="36" s="1"/>
  <c r="T40" i="36" s="1"/>
  <c r="D26" i="2"/>
  <c r="N26" i="2" s="1"/>
  <c r="N27" i="2" s="1"/>
  <c r="D47" i="24"/>
  <c r="D42" i="24"/>
  <c r="M42" i="24" s="1"/>
  <c r="D35" i="24"/>
  <c r="N35" i="24" s="1"/>
  <c r="O35" i="24" s="1"/>
  <c r="T35" i="24" s="1"/>
  <c r="D33" i="24"/>
  <c r="N33" i="24" s="1"/>
  <c r="O33" i="24" s="1"/>
  <c r="T33" i="24" s="1"/>
  <c r="D31" i="24"/>
  <c r="N31" i="24" s="1"/>
  <c r="D40" i="32"/>
  <c r="L40" i="32" s="1"/>
  <c r="O40" i="32" s="1"/>
  <c r="T40" i="32" s="1"/>
  <c r="D52" i="43"/>
  <c r="N52" i="43" s="1"/>
  <c r="O52" i="43" s="1"/>
  <c r="D38" i="32"/>
  <c r="L38" i="32" s="1"/>
  <c r="O38" i="32" s="1"/>
  <c r="T38" i="32" s="1"/>
  <c r="D34" i="32"/>
  <c r="N34" i="32" s="1"/>
  <c r="O34" i="32" s="1"/>
  <c r="T34" i="32" s="1"/>
  <c r="D31" i="43"/>
  <c r="N31" i="43" s="1"/>
  <c r="O31" i="43" s="1"/>
  <c r="D40" i="43"/>
  <c r="L40" i="43" s="1"/>
  <c r="O40" i="43" s="1"/>
  <c r="T40" i="43" s="1"/>
  <c r="D38" i="43"/>
  <c r="L38" i="43" s="1"/>
  <c r="O38" i="43" s="1"/>
  <c r="T38" i="43" s="1"/>
  <c r="D32" i="32"/>
  <c r="N32" i="32" s="1"/>
  <c r="O32" i="32" s="1"/>
  <c r="T32" i="32" s="1"/>
  <c r="D52" i="32"/>
  <c r="N52" i="32" s="1"/>
  <c r="O52" i="32" s="1"/>
  <c r="D41" i="32"/>
  <c r="N41" i="32" s="1"/>
  <c r="O41" i="32" s="1"/>
  <c r="T41" i="32" s="1"/>
  <c r="D39" i="32"/>
  <c r="L39" i="32" s="1"/>
  <c r="O39" i="32" s="1"/>
  <c r="T39" i="32" s="1"/>
  <c r="D39" i="43"/>
  <c r="L39" i="43" s="1"/>
  <c r="O39" i="43" s="1"/>
  <c r="T39" i="43" s="1"/>
  <c r="D35" i="43"/>
  <c r="N35" i="43" s="1"/>
  <c r="O35" i="43" s="1"/>
  <c r="T35" i="43" s="1"/>
  <c r="D33" i="43"/>
  <c r="N33" i="43" s="1"/>
  <c r="O33" i="43" s="1"/>
  <c r="T33" i="43" s="1"/>
  <c r="D42" i="43"/>
  <c r="M42" i="43" s="1"/>
  <c r="M57" i="43" s="1"/>
  <c r="M59" i="43" s="1"/>
  <c r="D31" i="32"/>
  <c r="N31" i="32" s="1"/>
  <c r="O31" i="32" s="1"/>
  <c r="D43" i="32"/>
  <c r="N43" i="32" s="1"/>
  <c r="O43" i="32" s="1"/>
  <c r="T43" i="32" s="1"/>
  <c r="D51" i="32"/>
  <c r="L51" i="32" s="1"/>
  <c r="O51" i="32" s="1"/>
  <c r="T51" i="32" s="1"/>
  <c r="D34" i="43"/>
  <c r="N34" i="43" s="1"/>
  <c r="O34" i="43" s="1"/>
  <c r="T34" i="43" s="1"/>
  <c r="D26" i="43"/>
  <c r="N26" i="43" s="1"/>
  <c r="N27" i="43" s="1"/>
  <c r="D47" i="32"/>
  <c r="O62" i="43"/>
  <c r="D42" i="32"/>
  <c r="M42" i="32" s="1"/>
  <c r="M57" i="32" s="1"/>
  <c r="M59" i="32" s="1"/>
  <c r="D43" i="43"/>
  <c r="N43" i="43" s="1"/>
  <c r="O43" i="43" s="1"/>
  <c r="T43" i="43" s="1"/>
  <c r="O62" i="32"/>
  <c r="D51" i="43"/>
  <c r="L51" i="43" s="1"/>
  <c r="O51" i="43" s="1"/>
  <c r="T51" i="43" s="1"/>
  <c r="D33" i="32"/>
  <c r="N33" i="32" s="1"/>
  <c r="O33" i="32" s="1"/>
  <c r="T33" i="32" s="1"/>
  <c r="O62" i="17"/>
  <c r="D47" i="17"/>
  <c r="D52" i="17"/>
  <c r="N52" i="17" s="1"/>
  <c r="O52" i="17" s="1"/>
  <c r="D42" i="17"/>
  <c r="M42" i="17" s="1"/>
  <c r="O42" i="17" s="1"/>
  <c r="T42" i="17" s="1"/>
  <c r="D38" i="38"/>
  <c r="L38" i="38" s="1"/>
  <c r="O38" i="38" s="1"/>
  <c r="T38" i="38" s="1"/>
  <c r="D31" i="54"/>
  <c r="N31" i="54" s="1"/>
  <c r="O31" i="54" s="1"/>
  <c r="D39" i="41"/>
  <c r="L39" i="41" s="1"/>
  <c r="D26" i="41"/>
  <c r="N26" i="41" s="1"/>
  <c r="O26" i="41" s="1"/>
  <c r="T26" i="41" s="1"/>
  <c r="T27" i="41" s="1"/>
  <c r="D33" i="17"/>
  <c r="N33" i="17" s="1"/>
  <c r="O33" i="17" s="1"/>
  <c r="T33" i="17" s="1"/>
  <c r="D47" i="41"/>
  <c r="D26" i="17"/>
  <c r="N26" i="17" s="1"/>
  <c r="N27" i="17" s="1"/>
  <c r="D44" i="17" s="1"/>
  <c r="N44" i="17" s="1"/>
  <c r="O44" i="17" s="1"/>
  <c r="O62" i="41"/>
  <c r="D38" i="41"/>
  <c r="L38" i="41" s="1"/>
  <c r="O38" i="41" s="1"/>
  <c r="T38" i="41" s="1"/>
  <c r="D32" i="41"/>
  <c r="N32" i="41" s="1"/>
  <c r="O32" i="41" s="1"/>
  <c r="T32" i="41" s="1"/>
  <c r="D52" i="41"/>
  <c r="N52" i="41" s="1"/>
  <c r="O52" i="41" s="1"/>
  <c r="D35" i="41"/>
  <c r="N35" i="41" s="1"/>
  <c r="O35" i="41" s="1"/>
  <c r="T35" i="41" s="1"/>
  <c r="D34" i="41"/>
  <c r="N34" i="41" s="1"/>
  <c r="O34" i="41" s="1"/>
  <c r="T34" i="41" s="1"/>
  <c r="D51" i="41"/>
  <c r="L51" i="41" s="1"/>
  <c r="O51" i="41" s="1"/>
  <c r="T51" i="41" s="1"/>
  <c r="D33" i="41"/>
  <c r="N33" i="41" s="1"/>
  <c r="O33" i="41" s="1"/>
  <c r="T33" i="41" s="1"/>
  <c r="D48" i="48"/>
  <c r="D43" i="34"/>
  <c r="N43" i="34" s="1"/>
  <c r="O43" i="34" s="1"/>
  <c r="T43" i="34" s="1"/>
  <c r="D42" i="34"/>
  <c r="M42" i="34" s="1"/>
  <c r="O42" i="34" s="1"/>
  <c r="T42" i="34" s="1"/>
  <c r="D35" i="34"/>
  <c r="N35" i="34" s="1"/>
  <c r="O35" i="34" s="1"/>
  <c r="T35" i="34" s="1"/>
  <c r="O62" i="52"/>
  <c r="N27" i="56"/>
  <c r="D46" i="56" s="1"/>
  <c r="N46" i="56" s="1"/>
  <c r="O46" i="56" s="1"/>
  <c r="D42" i="23"/>
  <c r="M42" i="23" s="1"/>
  <c r="O42" i="23" s="1"/>
  <c r="T42" i="23" s="1"/>
  <c r="D43" i="52"/>
  <c r="N43" i="52" s="1"/>
  <c r="O43" i="52" s="1"/>
  <c r="T43" i="52" s="1"/>
  <c r="O42" i="56"/>
  <c r="T42" i="56" s="1"/>
  <c r="D32" i="23"/>
  <c r="N32" i="23" s="1"/>
  <c r="O32" i="23" s="1"/>
  <c r="T32" i="23" s="1"/>
  <c r="D42" i="52"/>
  <c r="M42" i="52" s="1"/>
  <c r="M57" i="52" s="1"/>
  <c r="M59" i="52" s="1"/>
  <c r="D38" i="52"/>
  <c r="L38" i="52" s="1"/>
  <c r="O38" i="52" s="1"/>
  <c r="T38" i="52" s="1"/>
  <c r="D48" i="52"/>
  <c r="D26" i="7"/>
  <c r="N26" i="7" s="1"/>
  <c r="N27" i="7" s="1"/>
  <c r="D49" i="7" s="1"/>
  <c r="N49" i="7" s="1"/>
  <c r="O49" i="7" s="1"/>
  <c r="D34" i="23"/>
  <c r="N34" i="23" s="1"/>
  <c r="O34" i="23" s="1"/>
  <c r="T34" i="23" s="1"/>
  <c r="D26" i="54"/>
  <c r="N26" i="54" s="1"/>
  <c r="O26" i="54" s="1"/>
  <c r="T26" i="54" s="1"/>
  <c r="T27" i="54" s="1"/>
  <c r="R46" i="54" s="1"/>
  <c r="T46" i="54" s="1"/>
  <c r="D32" i="52"/>
  <c r="N32" i="52" s="1"/>
  <c r="O32" i="52" s="1"/>
  <c r="T32" i="52" s="1"/>
  <c r="O27" i="56"/>
  <c r="D37" i="56" s="1"/>
  <c r="D43" i="23"/>
  <c r="N43" i="23" s="1"/>
  <c r="O43" i="23" s="1"/>
  <c r="T43" i="23" s="1"/>
  <c r="D43" i="17"/>
  <c r="N43" i="17" s="1"/>
  <c r="O43" i="17" s="1"/>
  <c r="T43" i="17" s="1"/>
  <c r="D38" i="17"/>
  <c r="L38" i="17" s="1"/>
  <c r="O38" i="17" s="1"/>
  <c r="T38" i="17" s="1"/>
  <c r="D41" i="17"/>
  <c r="N41" i="17" s="1"/>
  <c r="O41" i="17" s="1"/>
  <c r="T41" i="17" s="1"/>
  <c r="D35" i="17"/>
  <c r="N35" i="17" s="1"/>
  <c r="O35" i="17" s="1"/>
  <c r="T35" i="17" s="1"/>
  <c r="D34" i="17"/>
  <c r="N34" i="17" s="1"/>
  <c r="O34" i="17" s="1"/>
  <c r="T34" i="17" s="1"/>
  <c r="D39" i="38"/>
  <c r="L39" i="38" s="1"/>
  <c r="O39" i="38" s="1"/>
  <c r="T39" i="38" s="1"/>
  <c r="D48" i="51"/>
  <c r="O62" i="38"/>
  <c r="D42" i="51"/>
  <c r="M42" i="51" s="1"/>
  <c r="O42" i="51" s="1"/>
  <c r="T42" i="51" s="1"/>
  <c r="D40" i="51"/>
  <c r="L40" i="51" s="1"/>
  <c r="O40" i="51" s="1"/>
  <c r="T40" i="51" s="1"/>
  <c r="D41" i="38"/>
  <c r="N41" i="38" s="1"/>
  <c r="O41" i="38" s="1"/>
  <c r="T41" i="38" s="1"/>
  <c r="D32" i="51"/>
  <c r="N32" i="51" s="1"/>
  <c r="O32" i="51" s="1"/>
  <c r="T32" i="51" s="1"/>
  <c r="D31" i="38"/>
  <c r="N31" i="38" s="1"/>
  <c r="O31" i="38" s="1"/>
  <c r="D51" i="38"/>
  <c r="L51" i="38" s="1"/>
  <c r="O51" i="38" s="1"/>
  <c r="T51" i="38" s="1"/>
  <c r="D40" i="47"/>
  <c r="L40" i="47" s="1"/>
  <c r="O40" i="47" s="1"/>
  <c r="T40" i="47" s="1"/>
  <c r="D43" i="47"/>
  <c r="N43" i="47" s="1"/>
  <c r="O43" i="47" s="1"/>
  <c r="T43" i="47" s="1"/>
  <c r="D44" i="47"/>
  <c r="N44" i="47" s="1"/>
  <c r="O44" i="47" s="1"/>
  <c r="T44" i="47" s="1"/>
  <c r="D26" i="47"/>
  <c r="N26" i="47" s="1"/>
  <c r="O26" i="47" s="1"/>
  <c r="D41" i="47"/>
  <c r="N41" i="47" s="1"/>
  <c r="O41" i="47" s="1"/>
  <c r="T41" i="47" s="1"/>
  <c r="D48" i="47"/>
  <c r="O62" i="47"/>
  <c r="D32" i="47"/>
  <c r="N32" i="47" s="1"/>
  <c r="O32" i="47" s="1"/>
  <c r="T32" i="47" s="1"/>
  <c r="D39" i="47"/>
  <c r="L39" i="47" s="1"/>
  <c r="O39" i="47" s="1"/>
  <c r="T39" i="47" s="1"/>
  <c r="D52" i="47"/>
  <c r="N52" i="47" s="1"/>
  <c r="O52" i="47" s="1"/>
  <c r="D38" i="47"/>
  <c r="L38" i="47" s="1"/>
  <c r="O38" i="47" s="1"/>
  <c r="T38" i="47" s="1"/>
  <c r="D47" i="22"/>
  <c r="D41" i="7"/>
  <c r="N41" i="7" s="1"/>
  <c r="O41" i="7" s="1"/>
  <c r="T41" i="7" s="1"/>
  <c r="D40" i="7"/>
  <c r="L40" i="7" s="1"/>
  <c r="O40" i="7" s="1"/>
  <c r="T40" i="7" s="1"/>
  <c r="D39" i="7"/>
  <c r="L39" i="7" s="1"/>
  <c r="O39" i="7" s="1"/>
  <c r="T39" i="7" s="1"/>
  <c r="D42" i="22"/>
  <c r="M42" i="22" s="1"/>
  <c r="M57" i="22" s="1"/>
  <c r="M59" i="22" s="1"/>
  <c r="D42" i="7"/>
  <c r="M42" i="7" s="1"/>
  <c r="M58" i="7" s="1"/>
  <c r="M60" i="7" s="1"/>
  <c r="D51" i="22"/>
  <c r="L51" i="22" s="1"/>
  <c r="O51" i="22" s="1"/>
  <c r="T51" i="22" s="1"/>
  <c r="D38" i="7"/>
  <c r="L38" i="7" s="1"/>
  <c r="D41" i="22"/>
  <c r="N41" i="22" s="1"/>
  <c r="O41" i="22" s="1"/>
  <c r="T41" i="22" s="1"/>
  <c r="O63" i="7"/>
  <c r="D33" i="7"/>
  <c r="N33" i="7" s="1"/>
  <c r="O33" i="7" s="1"/>
  <c r="T33" i="7" s="1"/>
  <c r="D34" i="22"/>
  <c r="N34" i="22" s="1"/>
  <c r="O34" i="22" s="1"/>
  <c r="T34" i="22" s="1"/>
  <c r="D44" i="7"/>
  <c r="N44" i="7" s="1"/>
  <c r="O44" i="7" s="1"/>
  <c r="T44" i="7" s="1"/>
  <c r="D32" i="22"/>
  <c r="N32" i="22" s="1"/>
  <c r="O32" i="22" s="1"/>
  <c r="T32" i="22" s="1"/>
  <c r="D53" i="7"/>
  <c r="N53" i="7" s="1"/>
  <c r="O53" i="7" s="1"/>
  <c r="D35" i="7"/>
  <c r="N35" i="7" s="1"/>
  <c r="O35" i="7" s="1"/>
  <c r="T35" i="7" s="1"/>
  <c r="D34" i="7"/>
  <c r="N34" i="7" s="1"/>
  <c r="O34" i="7" s="1"/>
  <c r="T34" i="7" s="1"/>
  <c r="D43" i="7"/>
  <c r="N43" i="7" s="1"/>
  <c r="O43" i="7" s="1"/>
  <c r="T43" i="7" s="1"/>
  <c r="D31" i="7"/>
  <c r="N31" i="7" s="1"/>
  <c r="O31" i="7" s="1"/>
  <c r="D48" i="7"/>
  <c r="D32" i="7"/>
  <c r="N32" i="7" s="1"/>
  <c r="O32" i="7" s="1"/>
  <c r="T32" i="7" s="1"/>
  <c r="D31" i="22"/>
  <c r="N31" i="22" s="1"/>
  <c r="O31" i="22" s="1"/>
  <c r="O62" i="4"/>
  <c r="D51" i="4"/>
  <c r="L51" i="4" s="1"/>
  <c r="O51" i="4" s="1"/>
  <c r="T51" i="4" s="1"/>
  <c r="D35" i="4"/>
  <c r="N35" i="4" s="1"/>
  <c r="O35" i="4" s="1"/>
  <c r="T35" i="4" s="1"/>
  <c r="D41" i="4"/>
  <c r="N41" i="4" s="1"/>
  <c r="O41" i="4" s="1"/>
  <c r="T41" i="4" s="1"/>
  <c r="D38" i="4"/>
  <c r="L38" i="4" s="1"/>
  <c r="O38" i="4" s="1"/>
  <c r="T38" i="4" s="1"/>
  <c r="D43" i="4"/>
  <c r="N43" i="4" s="1"/>
  <c r="O43" i="4" s="1"/>
  <c r="T43" i="4" s="1"/>
  <c r="D33" i="4"/>
  <c r="N33" i="4" s="1"/>
  <c r="O33" i="4" s="1"/>
  <c r="T33" i="4" s="1"/>
  <c r="D39" i="4"/>
  <c r="L39" i="4" s="1"/>
  <c r="O39" i="4" s="1"/>
  <c r="T39" i="4" s="1"/>
  <c r="D52" i="4"/>
  <c r="N52" i="4" s="1"/>
  <c r="O52" i="4" s="1"/>
  <c r="D42" i="4"/>
  <c r="M42" i="4" s="1"/>
  <c r="O42" i="4" s="1"/>
  <c r="T42" i="4" s="1"/>
  <c r="D32" i="4"/>
  <c r="N32" i="4" s="1"/>
  <c r="O32" i="4" s="1"/>
  <c r="T32" i="4" s="1"/>
  <c r="D40" i="4"/>
  <c r="L40" i="4" s="1"/>
  <c r="O40" i="4" s="1"/>
  <c r="T40" i="4" s="1"/>
  <c r="D26" i="4"/>
  <c r="N26" i="4" s="1"/>
  <c r="O26" i="4" s="1"/>
  <c r="O26" i="22"/>
  <c r="N27" i="22"/>
  <c r="D39" i="22"/>
  <c r="L39" i="22" s="1"/>
  <c r="O39" i="22" s="1"/>
  <c r="T39" i="22" s="1"/>
  <c r="D38" i="22"/>
  <c r="L38" i="22" s="1"/>
  <c r="D52" i="22"/>
  <c r="N52" i="22" s="1"/>
  <c r="O52" i="22" s="1"/>
  <c r="D43" i="22"/>
  <c r="N43" i="22" s="1"/>
  <c r="O43" i="22" s="1"/>
  <c r="T43" i="22" s="1"/>
  <c r="D33" i="22"/>
  <c r="N33" i="22" s="1"/>
  <c r="O33" i="22" s="1"/>
  <c r="T33" i="22" s="1"/>
  <c r="D40" i="22"/>
  <c r="L40" i="22" s="1"/>
  <c r="O40" i="22" s="1"/>
  <c r="T40" i="22" s="1"/>
  <c r="O62" i="22"/>
  <c r="D35" i="22"/>
  <c r="N35" i="22" s="1"/>
  <c r="O35" i="22" s="1"/>
  <c r="T35" i="22" s="1"/>
  <c r="O31" i="9"/>
  <c r="L58" i="9"/>
  <c r="L60" i="9" s="1"/>
  <c r="O68" i="9" s="1"/>
  <c r="O39" i="9"/>
  <c r="T39" i="9" s="1"/>
  <c r="O42" i="9"/>
  <c r="T42" i="9" s="1"/>
  <c r="T31" i="56"/>
  <c r="L57" i="56"/>
  <c r="L59" i="56" s="1"/>
  <c r="O67" i="56" s="1"/>
  <c r="O38" i="56"/>
  <c r="T38" i="56" s="1"/>
  <c r="R49" i="56"/>
  <c r="T49" i="56" s="1"/>
  <c r="R45" i="56"/>
  <c r="T45" i="56" s="1"/>
  <c r="R37" i="56"/>
  <c r="T37" i="56" s="1"/>
  <c r="R46" i="56"/>
  <c r="T46" i="56" s="1"/>
  <c r="O42" i="25"/>
  <c r="T42" i="25" s="1"/>
  <c r="M57" i="25"/>
  <c r="M59" i="25" s="1"/>
  <c r="N43" i="25"/>
  <c r="O43" i="25" s="1"/>
  <c r="T43" i="25" s="1"/>
  <c r="N41" i="25"/>
  <c r="O41" i="25" s="1"/>
  <c r="T41" i="25" s="1"/>
  <c r="N27" i="32"/>
  <c r="D48" i="32" s="1"/>
  <c r="N48" i="32" s="1"/>
  <c r="O48" i="32" s="1"/>
  <c r="O26" i="32"/>
  <c r="O27" i="32" s="1"/>
  <c r="D37" i="32" s="1"/>
  <c r="D32" i="45"/>
  <c r="N32" i="45" s="1"/>
  <c r="O32" i="45" s="1"/>
  <c r="T32" i="45" s="1"/>
  <c r="D33" i="45"/>
  <c r="N33" i="45" s="1"/>
  <c r="O33" i="45" s="1"/>
  <c r="T33" i="45" s="1"/>
  <c r="D31" i="23"/>
  <c r="N31" i="23" s="1"/>
  <c r="O31" i="23" s="1"/>
  <c r="D42" i="48"/>
  <c r="M42" i="48" s="1"/>
  <c r="M57" i="48" s="1"/>
  <c r="M59" i="48" s="1"/>
  <c r="D41" i="52"/>
  <c r="N41" i="52" s="1"/>
  <c r="O41" i="52" s="1"/>
  <c r="T41" i="52" s="1"/>
  <c r="D52" i="45"/>
  <c r="N52" i="45" s="1"/>
  <c r="O52" i="45" s="1"/>
  <c r="D35" i="45"/>
  <c r="N35" i="45" s="1"/>
  <c r="O35" i="45" s="1"/>
  <c r="T35" i="45" s="1"/>
  <c r="D43" i="2"/>
  <c r="N43" i="2" s="1"/>
  <c r="O43" i="2" s="1"/>
  <c r="T43" i="2" s="1"/>
  <c r="D32" i="17"/>
  <c r="N32" i="17" s="1"/>
  <c r="O32" i="17" s="1"/>
  <c r="T32" i="17" s="1"/>
  <c r="D26" i="23"/>
  <c r="N26" i="23" s="1"/>
  <c r="O26" i="23" s="1"/>
  <c r="D31" i="45"/>
  <c r="N31" i="45" s="1"/>
  <c r="O31" i="45" s="1"/>
  <c r="T31" i="45" s="1"/>
  <c r="D31" i="2"/>
  <c r="N31" i="2" s="1"/>
  <c r="O31" i="2" s="1"/>
  <c r="T31" i="2" s="1"/>
  <c r="D39" i="2"/>
  <c r="L39" i="2" s="1"/>
  <c r="O39" i="2" s="1"/>
  <c r="T39" i="2" s="1"/>
  <c r="D31" i="17"/>
  <c r="N31" i="17" s="1"/>
  <c r="O31" i="17" s="1"/>
  <c r="D41" i="23"/>
  <c r="N41" i="23" s="1"/>
  <c r="O41" i="23" s="1"/>
  <c r="T41" i="23" s="1"/>
  <c r="D51" i="23"/>
  <c r="L51" i="23" s="1"/>
  <c r="O51" i="23" s="1"/>
  <c r="T51" i="23" s="1"/>
  <c r="D42" i="41"/>
  <c r="M42" i="41" s="1"/>
  <c r="O42" i="41" s="1"/>
  <c r="T42" i="41" s="1"/>
  <c r="D33" i="52"/>
  <c r="N33" i="52" s="1"/>
  <c r="O33" i="52" s="1"/>
  <c r="T33" i="52" s="1"/>
  <c r="D42" i="45"/>
  <c r="M42" i="45" s="1"/>
  <c r="M57" i="45" s="1"/>
  <c r="M59" i="45" s="1"/>
  <c r="D26" i="45"/>
  <c r="N26" i="45" s="1"/>
  <c r="D41" i="2"/>
  <c r="N41" i="2" s="1"/>
  <c r="O41" i="2" s="1"/>
  <c r="T41" i="2" s="1"/>
  <c r="O62" i="2"/>
  <c r="D47" i="23"/>
  <c r="D35" i="23"/>
  <c r="N35" i="23" s="1"/>
  <c r="O35" i="23" s="1"/>
  <c r="T35" i="23" s="1"/>
  <c r="D48" i="45"/>
  <c r="D52" i="23"/>
  <c r="N52" i="23" s="1"/>
  <c r="O52" i="23" s="1"/>
  <c r="D39" i="23"/>
  <c r="L39" i="23" s="1"/>
  <c r="O39" i="23" s="1"/>
  <c r="T39" i="23" s="1"/>
  <c r="D51" i="52"/>
  <c r="L51" i="52" s="1"/>
  <c r="O51" i="52" s="1"/>
  <c r="T51" i="52" s="1"/>
  <c r="D31" i="52"/>
  <c r="N31" i="52" s="1"/>
  <c r="O31" i="52" s="1"/>
  <c r="O62" i="45"/>
  <c r="D38" i="45"/>
  <c r="L38" i="45" s="1"/>
  <c r="O38" i="45" s="1"/>
  <c r="T38" i="45" s="1"/>
  <c r="D43" i="45"/>
  <c r="N43" i="45" s="1"/>
  <c r="O43" i="45" s="1"/>
  <c r="T43" i="45" s="1"/>
  <c r="D38" i="2"/>
  <c r="L38" i="2" s="1"/>
  <c r="O38" i="2" s="1"/>
  <c r="T38" i="2" s="1"/>
  <c r="D40" i="2"/>
  <c r="L40" i="2" s="1"/>
  <c r="O40" i="2" s="1"/>
  <c r="T40" i="2" s="1"/>
  <c r="D40" i="17"/>
  <c r="L40" i="17" s="1"/>
  <c r="O40" i="17" s="1"/>
  <c r="T40" i="17" s="1"/>
  <c r="D33" i="23"/>
  <c r="N33" i="23" s="1"/>
  <c r="O33" i="23" s="1"/>
  <c r="T33" i="23" s="1"/>
  <c r="T31" i="41"/>
  <c r="D51" i="17"/>
  <c r="L51" i="17" s="1"/>
  <c r="O51" i="17" s="1"/>
  <c r="T51" i="17" s="1"/>
  <c r="D40" i="48"/>
  <c r="L40" i="48" s="1"/>
  <c r="O40" i="48" s="1"/>
  <c r="T40" i="48" s="1"/>
  <c r="D32" i="48"/>
  <c r="N32" i="48" s="1"/>
  <c r="O32" i="48" s="1"/>
  <c r="T32" i="48" s="1"/>
  <c r="D35" i="48"/>
  <c r="N35" i="48" s="1"/>
  <c r="O35" i="48" s="1"/>
  <c r="T35" i="48" s="1"/>
  <c r="D26" i="48"/>
  <c r="N26" i="48" s="1"/>
  <c r="D39" i="48"/>
  <c r="L39" i="48" s="1"/>
  <c r="O39" i="48" s="1"/>
  <c r="T39" i="48" s="1"/>
  <c r="D52" i="48"/>
  <c r="N52" i="48" s="1"/>
  <c r="O52" i="48" s="1"/>
  <c r="D44" i="48"/>
  <c r="N44" i="48" s="1"/>
  <c r="O44" i="48" s="1"/>
  <c r="T44" i="48" s="1"/>
  <c r="D34" i="48"/>
  <c r="N34" i="48" s="1"/>
  <c r="O34" i="48" s="1"/>
  <c r="T34" i="48" s="1"/>
  <c r="D41" i="48"/>
  <c r="N41" i="48" s="1"/>
  <c r="O41" i="48" s="1"/>
  <c r="T41" i="48" s="1"/>
  <c r="D31" i="48"/>
  <c r="N31" i="48" s="1"/>
  <c r="D38" i="48"/>
  <c r="L38" i="48" s="1"/>
  <c r="O62" i="48"/>
  <c r="D51" i="48"/>
  <c r="L51" i="48" s="1"/>
  <c r="O51" i="48" s="1"/>
  <c r="T51" i="48" s="1"/>
  <c r="D43" i="48"/>
  <c r="N43" i="48" s="1"/>
  <c r="O43" i="48" s="1"/>
  <c r="T43" i="48" s="1"/>
  <c r="O26" i="38"/>
  <c r="N27" i="38"/>
  <c r="D42" i="38"/>
  <c r="M42" i="38" s="1"/>
  <c r="D43" i="38"/>
  <c r="N43" i="38" s="1"/>
  <c r="O43" i="38" s="1"/>
  <c r="T43" i="38" s="1"/>
  <c r="D35" i="51"/>
  <c r="N35" i="51" s="1"/>
  <c r="O35" i="51" s="1"/>
  <c r="T35" i="51" s="1"/>
  <c r="D26" i="51"/>
  <c r="N26" i="51" s="1"/>
  <c r="D52" i="38"/>
  <c r="N52" i="38" s="1"/>
  <c r="O52" i="38" s="1"/>
  <c r="D32" i="38"/>
  <c r="N32" i="38" s="1"/>
  <c r="O32" i="38" s="1"/>
  <c r="T32" i="38" s="1"/>
  <c r="D52" i="51"/>
  <c r="N52" i="51" s="1"/>
  <c r="O52" i="51" s="1"/>
  <c r="D44" i="51"/>
  <c r="N44" i="51" s="1"/>
  <c r="O44" i="51" s="1"/>
  <c r="T44" i="51" s="1"/>
  <c r="D34" i="51"/>
  <c r="N34" i="51" s="1"/>
  <c r="O34" i="51" s="1"/>
  <c r="T34" i="51" s="1"/>
  <c r="D47" i="38"/>
  <c r="D34" i="38"/>
  <c r="N34" i="38" s="1"/>
  <c r="O34" i="38" s="1"/>
  <c r="T34" i="38" s="1"/>
  <c r="D41" i="51"/>
  <c r="N41" i="51" s="1"/>
  <c r="O41" i="51" s="1"/>
  <c r="T41" i="51" s="1"/>
  <c r="D31" i="51"/>
  <c r="N31" i="51" s="1"/>
  <c r="D33" i="38"/>
  <c r="N33" i="38" s="1"/>
  <c r="O33" i="38" s="1"/>
  <c r="T33" i="38" s="1"/>
  <c r="D40" i="38"/>
  <c r="L40" i="38" s="1"/>
  <c r="O40" i="38" s="1"/>
  <c r="T40" i="38" s="1"/>
  <c r="D38" i="51"/>
  <c r="L38" i="51" s="1"/>
  <c r="D39" i="51"/>
  <c r="L39" i="51" s="1"/>
  <c r="O39" i="51" s="1"/>
  <c r="T39" i="51" s="1"/>
  <c r="D35" i="38"/>
  <c r="N35" i="38" s="1"/>
  <c r="O35" i="38" s="1"/>
  <c r="T35" i="38" s="1"/>
  <c r="O62" i="51"/>
  <c r="D51" i="51"/>
  <c r="L51" i="51" s="1"/>
  <c r="O51" i="51" s="1"/>
  <c r="T51" i="51" s="1"/>
  <c r="D43" i="51"/>
  <c r="N43" i="51" s="1"/>
  <c r="O43" i="51" s="1"/>
  <c r="T43" i="51" s="1"/>
  <c r="T32" i="36"/>
  <c r="O33" i="36"/>
  <c r="T33" i="36" s="1"/>
  <c r="O26" i="36"/>
  <c r="O38" i="36"/>
  <c r="T38" i="36" s="1"/>
  <c r="O42" i="36"/>
  <c r="T42" i="36" s="1"/>
  <c r="M57" i="36"/>
  <c r="M59" i="36" s="1"/>
  <c r="O31" i="47"/>
  <c r="N27" i="47"/>
  <c r="D34" i="47"/>
  <c r="N34" i="47" s="1"/>
  <c r="O34" i="47" s="1"/>
  <c r="T34" i="47" s="1"/>
  <c r="D51" i="47"/>
  <c r="L51" i="47" s="1"/>
  <c r="O51" i="47" s="1"/>
  <c r="T51" i="47" s="1"/>
  <c r="O38" i="34"/>
  <c r="T38" i="34" s="1"/>
  <c r="D47" i="34"/>
  <c r="D39" i="34"/>
  <c r="L39" i="34" s="1"/>
  <c r="O39" i="34" s="1"/>
  <c r="T39" i="34" s="1"/>
  <c r="D26" i="34"/>
  <c r="N26" i="34" s="1"/>
  <c r="D40" i="34"/>
  <c r="L40" i="34" s="1"/>
  <c r="O40" i="34" s="1"/>
  <c r="T40" i="34" s="1"/>
  <c r="D41" i="34"/>
  <c r="N41" i="34" s="1"/>
  <c r="O41" i="34" s="1"/>
  <c r="T41" i="34" s="1"/>
  <c r="D31" i="34"/>
  <c r="N31" i="34" s="1"/>
  <c r="O62" i="34"/>
  <c r="D34" i="34"/>
  <c r="N34" i="34" s="1"/>
  <c r="O34" i="34" s="1"/>
  <c r="T34" i="34" s="1"/>
  <c r="D51" i="34"/>
  <c r="L51" i="34" s="1"/>
  <c r="O51" i="34" s="1"/>
  <c r="T51" i="34" s="1"/>
  <c r="D34" i="45"/>
  <c r="N34" i="45" s="1"/>
  <c r="O34" i="45" s="1"/>
  <c r="T34" i="45" s="1"/>
  <c r="D41" i="45"/>
  <c r="N41" i="45" s="1"/>
  <c r="O41" i="45" s="1"/>
  <c r="T41" i="45" s="1"/>
  <c r="D44" i="45"/>
  <c r="N44" i="45" s="1"/>
  <c r="O44" i="45" s="1"/>
  <c r="T44" i="45" s="1"/>
  <c r="D52" i="34"/>
  <c r="N52" i="34" s="1"/>
  <c r="O52" i="34" s="1"/>
  <c r="D33" i="34"/>
  <c r="N33" i="34" s="1"/>
  <c r="O33" i="34" s="1"/>
  <c r="T33" i="34" s="1"/>
  <c r="D39" i="45"/>
  <c r="L39" i="45" s="1"/>
  <c r="O39" i="45" s="1"/>
  <c r="T39" i="45" s="1"/>
  <c r="O32" i="31"/>
  <c r="T32" i="31" s="1"/>
  <c r="D34" i="4"/>
  <c r="N34" i="4" s="1"/>
  <c r="O34" i="4" s="1"/>
  <c r="T34" i="4" s="1"/>
  <c r="M57" i="2"/>
  <c r="M59" i="2" s="1"/>
  <c r="O42" i="2"/>
  <c r="T42" i="2" s="1"/>
  <c r="D33" i="54"/>
  <c r="N33" i="54" s="1"/>
  <c r="O33" i="54" s="1"/>
  <c r="T33" i="54" s="1"/>
  <c r="D42" i="54"/>
  <c r="M42" i="54" s="1"/>
  <c r="M57" i="54" s="1"/>
  <c r="M59" i="54" s="1"/>
  <c r="D52" i="54"/>
  <c r="N52" i="54" s="1"/>
  <c r="O52" i="54" s="1"/>
  <c r="N54" i="54"/>
  <c r="O54" i="54" s="1"/>
  <c r="O38" i="23"/>
  <c r="T38" i="23" s="1"/>
  <c r="D40" i="23"/>
  <c r="L40" i="23" s="1"/>
  <c r="O40" i="23" s="1"/>
  <c r="T40" i="23" s="1"/>
  <c r="D40" i="52"/>
  <c r="L40" i="52" s="1"/>
  <c r="O40" i="52" s="1"/>
  <c r="T40" i="52" s="1"/>
  <c r="D35" i="52"/>
  <c r="N35" i="52" s="1"/>
  <c r="O35" i="52" s="1"/>
  <c r="T35" i="52" s="1"/>
  <c r="D26" i="52"/>
  <c r="N26" i="52" s="1"/>
  <c r="D40" i="54"/>
  <c r="L40" i="54" s="1"/>
  <c r="O40" i="54" s="1"/>
  <c r="T40" i="54" s="1"/>
  <c r="D39" i="52"/>
  <c r="L39" i="52" s="1"/>
  <c r="O39" i="52" s="1"/>
  <c r="T39" i="52" s="1"/>
  <c r="D52" i="52"/>
  <c r="N52" i="52" s="1"/>
  <c r="O52" i="52" s="1"/>
  <c r="D44" i="52"/>
  <c r="N44" i="52" s="1"/>
  <c r="O44" i="52" s="1"/>
  <c r="T44" i="52" s="1"/>
  <c r="O31" i="4"/>
  <c r="D47" i="4"/>
  <c r="T31" i="25"/>
  <c r="N46" i="25"/>
  <c r="O46" i="25" s="1"/>
  <c r="T46" i="25" s="1"/>
  <c r="J48" i="25"/>
  <c r="N43" i="54"/>
  <c r="O43" i="54" s="1"/>
  <c r="T43" i="54" s="1"/>
  <c r="O25" i="54"/>
  <c r="D32" i="54"/>
  <c r="N32" i="54" s="1"/>
  <c r="O32" i="54" s="1"/>
  <c r="T32" i="54" s="1"/>
  <c r="D41" i="54"/>
  <c r="N41" i="54" s="1"/>
  <c r="O41" i="54" s="1"/>
  <c r="T41" i="54" s="1"/>
  <c r="D51" i="54"/>
  <c r="L51" i="54" s="1"/>
  <c r="O51" i="54" s="1"/>
  <c r="T51" i="54" s="1"/>
  <c r="D39" i="54"/>
  <c r="L39" i="54" s="1"/>
  <c r="O39" i="54" s="1"/>
  <c r="T39" i="54" s="1"/>
  <c r="D38" i="54"/>
  <c r="L38" i="54" s="1"/>
  <c r="S45" i="54"/>
  <c r="D48" i="54"/>
  <c r="D35" i="54"/>
  <c r="N35" i="54" s="1"/>
  <c r="O35" i="54" s="1"/>
  <c r="T35" i="54" s="1"/>
  <c r="D44" i="54"/>
  <c r="N44" i="54" s="1"/>
  <c r="O44" i="54" s="1"/>
  <c r="T44" i="54" s="1"/>
  <c r="D34" i="54"/>
  <c r="N34" i="54" s="1"/>
  <c r="O34" i="54" s="1"/>
  <c r="T34" i="54" s="1"/>
  <c r="O57" i="69" l="1"/>
  <c r="O59" i="69" s="1"/>
  <c r="O26" i="25"/>
  <c r="O27" i="25" s="1"/>
  <c r="T57" i="69"/>
  <c r="T59" i="69" s="1"/>
  <c r="N57" i="69"/>
  <c r="N59" i="69" s="1"/>
  <c r="L57" i="25"/>
  <c r="L59" i="25" s="1"/>
  <c r="D46" i="66"/>
  <c r="N46" i="66" s="1"/>
  <c r="O46" i="66" s="1"/>
  <c r="D45" i="66"/>
  <c r="N45" i="66" s="1"/>
  <c r="D49" i="66"/>
  <c r="N49" i="66" s="1"/>
  <c r="O49" i="66" s="1"/>
  <c r="T31" i="66"/>
  <c r="T57" i="66" s="1"/>
  <c r="T59" i="66" s="1"/>
  <c r="D37" i="66"/>
  <c r="N27" i="31"/>
  <c r="D44" i="31" s="1"/>
  <c r="N44" i="31" s="1"/>
  <c r="O44" i="31" s="1"/>
  <c r="D45" i="64"/>
  <c r="N45" i="64" s="1"/>
  <c r="D49" i="64"/>
  <c r="N49" i="64" s="1"/>
  <c r="O49" i="64" s="1"/>
  <c r="D46" i="64"/>
  <c r="N46" i="64" s="1"/>
  <c r="O46" i="64" s="1"/>
  <c r="T57" i="64"/>
  <c r="T59" i="64" s="1"/>
  <c r="O42" i="31"/>
  <c r="T42" i="31" s="1"/>
  <c r="L57" i="31"/>
  <c r="L59" i="31" s="1"/>
  <c r="O67" i="31" s="1"/>
  <c r="D37" i="64"/>
  <c r="N27" i="9"/>
  <c r="D49" i="9" s="1"/>
  <c r="N49" i="9" s="1"/>
  <c r="O49" i="9" s="1"/>
  <c r="D49" i="60"/>
  <c r="N49" i="60" s="1"/>
  <c r="O49" i="60" s="1"/>
  <c r="D46" i="60"/>
  <c r="N46" i="60" s="1"/>
  <c r="O46" i="60" s="1"/>
  <c r="O57" i="60" s="1"/>
  <c r="O59" i="60" s="1"/>
  <c r="O42" i="13"/>
  <c r="T42" i="13" s="1"/>
  <c r="D45" i="62"/>
  <c r="N45" i="62" s="1"/>
  <c r="D46" i="62"/>
  <c r="N46" i="62" s="1"/>
  <c r="O46" i="62" s="1"/>
  <c r="D49" i="62"/>
  <c r="N49" i="62" s="1"/>
  <c r="O49" i="62" s="1"/>
  <c r="T57" i="60"/>
  <c r="T59" i="60" s="1"/>
  <c r="T66" i="60" s="1"/>
  <c r="M57" i="34"/>
  <c r="M59" i="34" s="1"/>
  <c r="M57" i="47"/>
  <c r="M59" i="47" s="1"/>
  <c r="O42" i="43"/>
  <c r="T42" i="43" s="1"/>
  <c r="O42" i="15"/>
  <c r="T42" i="15" s="1"/>
  <c r="O42" i="11"/>
  <c r="T42" i="11" s="1"/>
  <c r="N27" i="15"/>
  <c r="D45" i="15" s="1"/>
  <c r="N45" i="15" s="1"/>
  <c r="T57" i="62"/>
  <c r="T59" i="62" s="1"/>
  <c r="D37" i="62"/>
  <c r="D37" i="60"/>
  <c r="D45" i="58"/>
  <c r="N45" i="58" s="1"/>
  <c r="D49" i="58"/>
  <c r="N49" i="58" s="1"/>
  <c r="O49" i="58" s="1"/>
  <c r="D46" i="58"/>
  <c r="N46" i="58" s="1"/>
  <c r="O46" i="58" s="1"/>
  <c r="T26" i="58"/>
  <c r="T27" i="58" s="1"/>
  <c r="O27" i="58"/>
  <c r="T31" i="58"/>
  <c r="O42" i="27"/>
  <c r="T42" i="27" s="1"/>
  <c r="M57" i="27"/>
  <c r="M59" i="27" s="1"/>
  <c r="D45" i="17"/>
  <c r="N45" i="17" s="1"/>
  <c r="O45" i="17" s="1"/>
  <c r="L57" i="36"/>
  <c r="L59" i="36" s="1"/>
  <c r="O67" i="36" s="1"/>
  <c r="L57" i="27"/>
  <c r="L59" i="27" s="1"/>
  <c r="O67" i="27" s="1"/>
  <c r="N27" i="27"/>
  <c r="O26" i="27"/>
  <c r="O26" i="13"/>
  <c r="N27" i="13"/>
  <c r="L58" i="15"/>
  <c r="L60" i="15" s="1"/>
  <c r="O68" i="15" s="1"/>
  <c r="M57" i="17"/>
  <c r="M59" i="17" s="1"/>
  <c r="N27" i="24"/>
  <c r="O26" i="24"/>
  <c r="O52" i="11"/>
  <c r="T52" i="11" s="1"/>
  <c r="L58" i="11"/>
  <c r="L60" i="11" s="1"/>
  <c r="O68" i="11" s="1"/>
  <c r="N27" i="11"/>
  <c r="O26" i="11"/>
  <c r="O26" i="2"/>
  <c r="T26" i="2" s="1"/>
  <c r="T27" i="2" s="1"/>
  <c r="L57" i="24"/>
  <c r="L59" i="24" s="1"/>
  <c r="O67" i="24" s="1"/>
  <c r="O31" i="24"/>
  <c r="L58" i="13"/>
  <c r="L60" i="13" s="1"/>
  <c r="O68" i="13" s="1"/>
  <c r="M57" i="24"/>
  <c r="M59" i="24" s="1"/>
  <c r="O42" i="24"/>
  <c r="T42" i="24" s="1"/>
  <c r="O31" i="11"/>
  <c r="L58" i="7"/>
  <c r="L60" i="7" s="1"/>
  <c r="O68" i="7" s="1"/>
  <c r="L57" i="32"/>
  <c r="L59" i="32" s="1"/>
  <c r="O67" i="32" s="1"/>
  <c r="O26" i="43"/>
  <c r="T26" i="43" s="1"/>
  <c r="T27" i="43" s="1"/>
  <c r="T26" i="32"/>
  <c r="T27" i="32" s="1"/>
  <c r="R48" i="32" s="1"/>
  <c r="T48" i="32" s="1"/>
  <c r="L57" i="43"/>
  <c r="L59" i="43" s="1"/>
  <c r="O67" i="43" s="1"/>
  <c r="O42" i="32"/>
  <c r="T42" i="32" s="1"/>
  <c r="D46" i="7"/>
  <c r="N46" i="7" s="1"/>
  <c r="O46" i="7" s="1"/>
  <c r="D45" i="7"/>
  <c r="N45" i="7" s="1"/>
  <c r="O45" i="7" s="1"/>
  <c r="O26" i="7"/>
  <c r="T26" i="7" s="1"/>
  <c r="T27" i="7" s="1"/>
  <c r="L57" i="41"/>
  <c r="L59" i="41" s="1"/>
  <c r="O67" i="41" s="1"/>
  <c r="M57" i="51"/>
  <c r="M59" i="51" s="1"/>
  <c r="M57" i="4"/>
  <c r="M59" i="4" s="1"/>
  <c r="O27" i="41"/>
  <c r="D37" i="41" s="1"/>
  <c r="N27" i="41"/>
  <c r="D45" i="41" s="1"/>
  <c r="N45" i="41" s="1"/>
  <c r="O45" i="41" s="1"/>
  <c r="O39" i="41"/>
  <c r="T39" i="41" s="1"/>
  <c r="O26" i="17"/>
  <c r="T26" i="17" s="1"/>
  <c r="T27" i="17" s="1"/>
  <c r="D48" i="17"/>
  <c r="N48" i="17" s="1"/>
  <c r="O48" i="17" s="1"/>
  <c r="O57" i="17" s="1"/>
  <c r="D45" i="32"/>
  <c r="N45" i="32" s="1"/>
  <c r="O45" i="32" s="1"/>
  <c r="D49" i="56"/>
  <c r="N49" i="56" s="1"/>
  <c r="O49" i="56" s="1"/>
  <c r="M57" i="41"/>
  <c r="M59" i="41" s="1"/>
  <c r="M57" i="23"/>
  <c r="M59" i="23" s="1"/>
  <c r="D45" i="56"/>
  <c r="N45" i="56" s="1"/>
  <c r="O45" i="56" s="1"/>
  <c r="R45" i="54"/>
  <c r="T45" i="54" s="1"/>
  <c r="N27" i="54"/>
  <c r="D46" i="54" s="1"/>
  <c r="N46" i="54" s="1"/>
  <c r="O46" i="54" s="1"/>
  <c r="R37" i="54"/>
  <c r="T37" i="54" s="1"/>
  <c r="O42" i="52"/>
  <c r="T42" i="52" s="1"/>
  <c r="R49" i="54"/>
  <c r="T49" i="54" s="1"/>
  <c r="O42" i="7"/>
  <c r="T42" i="7" s="1"/>
  <c r="N27" i="23"/>
  <c r="D44" i="23" s="1"/>
  <c r="N44" i="23" s="1"/>
  <c r="O42" i="54"/>
  <c r="T42" i="54" s="1"/>
  <c r="D44" i="32"/>
  <c r="N44" i="32" s="1"/>
  <c r="O44" i="32" s="1"/>
  <c r="O38" i="7"/>
  <c r="T38" i="7" s="1"/>
  <c r="O42" i="22"/>
  <c r="T42" i="22" s="1"/>
  <c r="O27" i="4"/>
  <c r="D37" i="4" s="1"/>
  <c r="T26" i="4"/>
  <c r="T27" i="4" s="1"/>
  <c r="R37" i="4" s="1"/>
  <c r="T37" i="4" s="1"/>
  <c r="N27" i="4"/>
  <c r="L57" i="4"/>
  <c r="L59" i="4" s="1"/>
  <c r="O67" i="4" s="1"/>
  <c r="D45" i="22"/>
  <c r="N45" i="22" s="1"/>
  <c r="O45" i="22" s="1"/>
  <c r="D48" i="22"/>
  <c r="N48" i="22" s="1"/>
  <c r="O48" i="22" s="1"/>
  <c r="D44" i="22"/>
  <c r="N44" i="22" s="1"/>
  <c r="O44" i="22" s="1"/>
  <c r="T26" i="22"/>
  <c r="T27" i="22" s="1"/>
  <c r="O27" i="22"/>
  <c r="O38" i="22"/>
  <c r="T38" i="22" s="1"/>
  <c r="L57" i="22"/>
  <c r="L59" i="22" s="1"/>
  <c r="O67" i="22" s="1"/>
  <c r="T31" i="22"/>
  <c r="T31" i="7"/>
  <c r="D46" i="9"/>
  <c r="N46" i="9" s="1"/>
  <c r="O46" i="9" s="1"/>
  <c r="D45" i="9"/>
  <c r="N45" i="9" s="1"/>
  <c r="T26" i="9"/>
  <c r="T27" i="9" s="1"/>
  <c r="O27" i="9"/>
  <c r="T31" i="9"/>
  <c r="T57" i="56"/>
  <c r="T59" i="56" s="1"/>
  <c r="O27" i="31"/>
  <c r="D37" i="31" s="1"/>
  <c r="T26" i="31"/>
  <c r="T27" i="31" s="1"/>
  <c r="L57" i="2"/>
  <c r="L59" i="2" s="1"/>
  <c r="O67" i="2" s="1"/>
  <c r="L57" i="45"/>
  <c r="L59" i="45" s="1"/>
  <c r="O67" i="45" s="1"/>
  <c r="O42" i="48"/>
  <c r="T42" i="48" s="1"/>
  <c r="O42" i="45"/>
  <c r="T42" i="45" s="1"/>
  <c r="O26" i="45"/>
  <c r="N27" i="45"/>
  <c r="O38" i="48"/>
  <c r="T38" i="48" s="1"/>
  <c r="L57" i="48"/>
  <c r="L59" i="48" s="1"/>
  <c r="O67" i="48" s="1"/>
  <c r="R45" i="41"/>
  <c r="T45" i="41" s="1"/>
  <c r="R48" i="41"/>
  <c r="T48" i="41" s="1"/>
  <c r="R37" i="41"/>
  <c r="T37" i="41" s="1"/>
  <c r="R44" i="41"/>
  <c r="T44" i="41" s="1"/>
  <c r="O31" i="48"/>
  <c r="O26" i="48"/>
  <c r="N27" i="48"/>
  <c r="T31" i="17"/>
  <c r="L57" i="17"/>
  <c r="L59" i="17" s="1"/>
  <c r="O67" i="17" s="1"/>
  <c r="D44" i="38"/>
  <c r="N44" i="38" s="1"/>
  <c r="O44" i="38" s="1"/>
  <c r="D45" i="38"/>
  <c r="N45" i="38" s="1"/>
  <c r="O45" i="38" s="1"/>
  <c r="D48" i="38"/>
  <c r="N48" i="38" s="1"/>
  <c r="O48" i="38" s="1"/>
  <c r="O26" i="51"/>
  <c r="N27" i="51"/>
  <c r="T26" i="38"/>
  <c r="T27" i="38" s="1"/>
  <c r="O27" i="38"/>
  <c r="O31" i="51"/>
  <c r="O38" i="51"/>
  <c r="T38" i="51" s="1"/>
  <c r="L57" i="51"/>
  <c r="L59" i="51" s="1"/>
  <c r="O67" i="51" s="1"/>
  <c r="L57" i="38"/>
  <c r="L59" i="38" s="1"/>
  <c r="O67" i="38" s="1"/>
  <c r="O42" i="38"/>
  <c r="T42" i="38" s="1"/>
  <c r="M57" i="38"/>
  <c r="M59" i="38" s="1"/>
  <c r="T31" i="38"/>
  <c r="T31" i="47"/>
  <c r="O27" i="47"/>
  <c r="T26" i="47"/>
  <c r="T27" i="47" s="1"/>
  <c r="D44" i="36"/>
  <c r="N44" i="36" s="1"/>
  <c r="D45" i="36"/>
  <c r="N45" i="36" s="1"/>
  <c r="O45" i="36" s="1"/>
  <c r="D48" i="36"/>
  <c r="N48" i="36" s="1"/>
  <c r="O48" i="36" s="1"/>
  <c r="L57" i="47"/>
  <c r="L59" i="47" s="1"/>
  <c r="O67" i="47" s="1"/>
  <c r="D46" i="47"/>
  <c r="N46" i="47" s="1"/>
  <c r="O46" i="47" s="1"/>
  <c r="D45" i="47"/>
  <c r="N45" i="47" s="1"/>
  <c r="O45" i="47" s="1"/>
  <c r="D49" i="47"/>
  <c r="N49" i="47" s="1"/>
  <c r="O49" i="47" s="1"/>
  <c r="O27" i="36"/>
  <c r="T26" i="36"/>
  <c r="T27" i="36" s="1"/>
  <c r="L57" i="34"/>
  <c r="L59" i="34" s="1"/>
  <c r="O67" i="34" s="1"/>
  <c r="O31" i="34"/>
  <c r="O26" i="34"/>
  <c r="N27" i="34"/>
  <c r="T31" i="43"/>
  <c r="T31" i="32"/>
  <c r="D46" i="43"/>
  <c r="N46" i="43" s="1"/>
  <c r="O46" i="43" s="1"/>
  <c r="D49" i="43"/>
  <c r="N49" i="43" s="1"/>
  <c r="O49" i="43" s="1"/>
  <c r="D45" i="43"/>
  <c r="N45" i="43" s="1"/>
  <c r="T26" i="15"/>
  <c r="T27" i="15" s="1"/>
  <c r="O27" i="15"/>
  <c r="T31" i="15"/>
  <c r="L57" i="52"/>
  <c r="L59" i="52" s="1"/>
  <c r="O67" i="52" s="1"/>
  <c r="N27" i="52"/>
  <c r="O26" i="52"/>
  <c r="O27" i="23"/>
  <c r="T26" i="23"/>
  <c r="T27" i="23" s="1"/>
  <c r="T31" i="23"/>
  <c r="L57" i="23"/>
  <c r="L59" i="23" s="1"/>
  <c r="O67" i="23" s="1"/>
  <c r="D44" i="2"/>
  <c r="N44" i="2" s="1"/>
  <c r="D48" i="2"/>
  <c r="N48" i="2" s="1"/>
  <c r="O48" i="2" s="1"/>
  <c r="D45" i="2"/>
  <c r="N45" i="2" s="1"/>
  <c r="O45" i="2" s="1"/>
  <c r="T31" i="52"/>
  <c r="T31" i="4"/>
  <c r="D44" i="25"/>
  <c r="N44" i="25" s="1"/>
  <c r="D45" i="25"/>
  <c r="N45" i="25" s="1"/>
  <c r="O45" i="25" s="1"/>
  <c r="D48" i="25"/>
  <c r="N48" i="25" s="1"/>
  <c r="O48" i="25" s="1"/>
  <c r="L57" i="54"/>
  <c r="L59" i="54" s="1"/>
  <c r="O67" i="54" s="1"/>
  <c r="O38" i="54"/>
  <c r="T38" i="54" s="1"/>
  <c r="T31" i="54"/>
  <c r="O62" i="54"/>
  <c r="O27" i="54"/>
  <c r="T64" i="69" l="1"/>
  <c r="T66" i="69"/>
  <c r="T64" i="66"/>
  <c r="T66" i="66"/>
  <c r="O64" i="69"/>
  <c r="F19" i="1" s="1"/>
  <c r="O66" i="69"/>
  <c r="T26" i="25"/>
  <c r="T27" i="25" s="1"/>
  <c r="R44" i="25" s="1"/>
  <c r="T44" i="25" s="1"/>
  <c r="O45" i="66"/>
  <c r="O57" i="66" s="1"/>
  <c r="O59" i="66" s="1"/>
  <c r="N57" i="66"/>
  <c r="N59" i="66" s="1"/>
  <c r="D46" i="15"/>
  <c r="N46" i="15" s="1"/>
  <c r="O46" i="15" s="1"/>
  <c r="D48" i="31"/>
  <c r="N48" i="31" s="1"/>
  <c r="O48" i="31" s="1"/>
  <c r="D45" i="31"/>
  <c r="N45" i="31" s="1"/>
  <c r="O45" i="31" s="1"/>
  <c r="O45" i="64"/>
  <c r="O57" i="64" s="1"/>
  <c r="O59" i="64" s="1"/>
  <c r="O64" i="64" s="1"/>
  <c r="F17" i="1" s="1"/>
  <c r="N57" i="64"/>
  <c r="N59" i="64" s="1"/>
  <c r="T64" i="64"/>
  <c r="T66" i="64"/>
  <c r="O27" i="7"/>
  <c r="N57" i="60"/>
  <c r="N59" i="60" s="1"/>
  <c r="T64" i="60"/>
  <c r="O45" i="62"/>
  <c r="O57" i="62" s="1"/>
  <c r="O59" i="62" s="1"/>
  <c r="O64" i="62" s="1"/>
  <c r="N57" i="62"/>
  <c r="N59" i="62" s="1"/>
  <c r="O64" i="60"/>
  <c r="O66" i="60"/>
  <c r="O66" i="62"/>
  <c r="T64" i="62"/>
  <c r="T66" i="62"/>
  <c r="D49" i="15"/>
  <c r="N49" i="15" s="1"/>
  <c r="O49" i="15" s="1"/>
  <c r="R46" i="58"/>
  <c r="T46" i="58" s="1"/>
  <c r="R45" i="58"/>
  <c r="T45" i="58" s="1"/>
  <c r="R49" i="58"/>
  <c r="T49" i="58" s="1"/>
  <c r="R37" i="58"/>
  <c r="T37" i="58" s="1"/>
  <c r="D37" i="58"/>
  <c r="O45" i="58"/>
  <c r="O57" i="58" s="1"/>
  <c r="O59" i="58" s="1"/>
  <c r="N57" i="58"/>
  <c r="N59" i="58" s="1"/>
  <c r="D49" i="13"/>
  <c r="N49" i="13" s="1"/>
  <c r="O49" i="13" s="1"/>
  <c r="D45" i="13"/>
  <c r="N45" i="13" s="1"/>
  <c r="D46" i="13"/>
  <c r="N46" i="13" s="1"/>
  <c r="O46" i="13" s="1"/>
  <c r="T26" i="13"/>
  <c r="T27" i="13" s="1"/>
  <c r="O27" i="13"/>
  <c r="T26" i="27"/>
  <c r="T27" i="27" s="1"/>
  <c r="O27" i="27"/>
  <c r="D45" i="27"/>
  <c r="N45" i="27" s="1"/>
  <c r="O45" i="27" s="1"/>
  <c r="D44" i="27"/>
  <c r="N44" i="27" s="1"/>
  <c r="D48" i="27"/>
  <c r="N48" i="27" s="1"/>
  <c r="O48" i="27" s="1"/>
  <c r="R44" i="32"/>
  <c r="T44" i="32" s="1"/>
  <c r="R37" i="32"/>
  <c r="T37" i="32" s="1"/>
  <c r="R45" i="32"/>
  <c r="T45" i="32" s="1"/>
  <c r="O27" i="2"/>
  <c r="D37" i="2" s="1"/>
  <c r="O27" i="43"/>
  <c r="D37" i="43" s="1"/>
  <c r="D49" i="11"/>
  <c r="N49" i="11" s="1"/>
  <c r="O49" i="11" s="1"/>
  <c r="D45" i="11"/>
  <c r="N45" i="11" s="1"/>
  <c r="D46" i="11"/>
  <c r="N46" i="11" s="1"/>
  <c r="O46" i="11" s="1"/>
  <c r="T31" i="24"/>
  <c r="T31" i="11"/>
  <c r="O27" i="24"/>
  <c r="T26" i="24"/>
  <c r="T27" i="24" s="1"/>
  <c r="O27" i="11"/>
  <c r="T26" i="11"/>
  <c r="T27" i="11" s="1"/>
  <c r="D45" i="24"/>
  <c r="N45" i="24" s="1"/>
  <c r="O45" i="24" s="1"/>
  <c r="D48" i="24"/>
  <c r="N48" i="24" s="1"/>
  <c r="O48" i="24" s="1"/>
  <c r="D44" i="24"/>
  <c r="N44" i="24" s="1"/>
  <c r="O57" i="32"/>
  <c r="O59" i="32" s="1"/>
  <c r="O64" i="32" s="1"/>
  <c r="O57" i="56"/>
  <c r="O59" i="56" s="1"/>
  <c r="O64" i="56" s="1"/>
  <c r="N58" i="7"/>
  <c r="N60" i="7" s="1"/>
  <c r="N57" i="56"/>
  <c r="N59" i="56" s="1"/>
  <c r="D45" i="54"/>
  <c r="N45" i="54" s="1"/>
  <c r="O45" i="54" s="1"/>
  <c r="N57" i="17"/>
  <c r="N59" i="17" s="1"/>
  <c r="D48" i="41"/>
  <c r="N48" i="41" s="1"/>
  <c r="O48" i="41" s="1"/>
  <c r="D44" i="41"/>
  <c r="N44" i="41" s="1"/>
  <c r="O27" i="17"/>
  <c r="O59" i="17" s="1"/>
  <c r="N57" i="32"/>
  <c r="N59" i="32" s="1"/>
  <c r="D48" i="23"/>
  <c r="N48" i="23" s="1"/>
  <c r="O48" i="23" s="1"/>
  <c r="D45" i="23"/>
  <c r="N45" i="23" s="1"/>
  <c r="O45" i="23" s="1"/>
  <c r="D49" i="54"/>
  <c r="N49" i="54" s="1"/>
  <c r="O49" i="54" s="1"/>
  <c r="O57" i="22"/>
  <c r="O59" i="22" s="1"/>
  <c r="T64" i="56"/>
  <c r="T66" i="56"/>
  <c r="O66" i="32"/>
  <c r="O58" i="7"/>
  <c r="O60" i="7" s="1"/>
  <c r="R48" i="4"/>
  <c r="T48" i="4" s="1"/>
  <c r="R45" i="4"/>
  <c r="T45" i="4" s="1"/>
  <c r="R44" i="4"/>
  <c r="T44" i="4" s="1"/>
  <c r="D45" i="4"/>
  <c r="N45" i="4" s="1"/>
  <c r="O45" i="4" s="1"/>
  <c r="D48" i="4"/>
  <c r="N48" i="4" s="1"/>
  <c r="O48" i="4" s="1"/>
  <c r="D44" i="4"/>
  <c r="N44" i="4" s="1"/>
  <c r="D37" i="22"/>
  <c r="R45" i="22"/>
  <c r="T45" i="22" s="1"/>
  <c r="R37" i="22"/>
  <c r="T37" i="22" s="1"/>
  <c r="R48" i="22"/>
  <c r="T48" i="22" s="1"/>
  <c r="R44" i="22"/>
  <c r="T44" i="22" s="1"/>
  <c r="R49" i="7"/>
  <c r="T49" i="7" s="1"/>
  <c r="R45" i="7"/>
  <c r="T45" i="7" s="1"/>
  <c r="R46" i="7"/>
  <c r="T46" i="7" s="1"/>
  <c r="R37" i="7"/>
  <c r="T37" i="7" s="1"/>
  <c r="D37" i="7"/>
  <c r="N57" i="22"/>
  <c r="N59" i="22" s="1"/>
  <c r="R45" i="9"/>
  <c r="T45" i="9" s="1"/>
  <c r="R46" i="9"/>
  <c r="T46" i="9" s="1"/>
  <c r="R37" i="9"/>
  <c r="T37" i="9" s="1"/>
  <c r="R49" i="9"/>
  <c r="T49" i="9" s="1"/>
  <c r="D37" i="9"/>
  <c r="O45" i="9"/>
  <c r="O58" i="9" s="1"/>
  <c r="O60" i="9" s="1"/>
  <c r="N58" i="9"/>
  <c r="N60" i="9" s="1"/>
  <c r="T57" i="41"/>
  <c r="T59" i="41" s="1"/>
  <c r="O57" i="47"/>
  <c r="O59" i="47" s="1"/>
  <c r="D49" i="45"/>
  <c r="N49" i="45" s="1"/>
  <c r="O49" i="45" s="1"/>
  <c r="D46" i="45"/>
  <c r="N46" i="45" s="1"/>
  <c r="O46" i="45" s="1"/>
  <c r="D45" i="45"/>
  <c r="N45" i="45" s="1"/>
  <c r="R48" i="31"/>
  <c r="T48" i="31" s="1"/>
  <c r="R44" i="31"/>
  <c r="T44" i="31" s="1"/>
  <c r="R45" i="31"/>
  <c r="T45" i="31" s="1"/>
  <c r="R37" i="31"/>
  <c r="T37" i="31" s="1"/>
  <c r="N57" i="38"/>
  <c r="N59" i="38" s="1"/>
  <c r="T26" i="45"/>
  <c r="T27" i="45" s="1"/>
  <c r="O27" i="45"/>
  <c r="D46" i="48"/>
  <c r="N46" i="48" s="1"/>
  <c r="O46" i="48" s="1"/>
  <c r="D49" i="48"/>
  <c r="N49" i="48" s="1"/>
  <c r="O49" i="48" s="1"/>
  <c r="D45" i="48"/>
  <c r="N45" i="48" s="1"/>
  <c r="R44" i="17"/>
  <c r="T44" i="17" s="1"/>
  <c r="R48" i="17"/>
  <c r="T48" i="17" s="1"/>
  <c r="R45" i="17"/>
  <c r="T45" i="17" s="1"/>
  <c r="R37" i="17"/>
  <c r="T37" i="17" s="1"/>
  <c r="T31" i="48"/>
  <c r="T26" i="48"/>
  <c r="T27" i="48" s="1"/>
  <c r="O27" i="48"/>
  <c r="R44" i="38"/>
  <c r="T44" i="38" s="1"/>
  <c r="R37" i="38"/>
  <c r="T37" i="38" s="1"/>
  <c r="R45" i="38"/>
  <c r="T45" i="38" s="1"/>
  <c r="R48" i="38"/>
  <c r="T48" i="38" s="1"/>
  <c r="D49" i="51"/>
  <c r="N49" i="51" s="1"/>
  <c r="O49" i="51" s="1"/>
  <c r="D46" i="51"/>
  <c r="N46" i="51" s="1"/>
  <c r="O46" i="51" s="1"/>
  <c r="D45" i="51"/>
  <c r="N45" i="51" s="1"/>
  <c r="O27" i="51"/>
  <c r="T26" i="51"/>
  <c r="T27" i="51" s="1"/>
  <c r="D37" i="38"/>
  <c r="O57" i="38"/>
  <c r="O59" i="38" s="1"/>
  <c r="T31" i="51"/>
  <c r="O44" i="36"/>
  <c r="O57" i="36" s="1"/>
  <c r="O59" i="36" s="1"/>
  <c r="N57" i="36"/>
  <c r="N59" i="36" s="1"/>
  <c r="R37" i="47"/>
  <c r="T37" i="47" s="1"/>
  <c r="R46" i="47"/>
  <c r="T46" i="47" s="1"/>
  <c r="R49" i="47"/>
  <c r="T49" i="47" s="1"/>
  <c r="R45" i="47"/>
  <c r="T45" i="47" s="1"/>
  <c r="N57" i="47"/>
  <c r="N59" i="47" s="1"/>
  <c r="D37" i="47"/>
  <c r="R44" i="36"/>
  <c r="T44" i="36" s="1"/>
  <c r="R45" i="36"/>
  <c r="T45" i="36" s="1"/>
  <c r="R37" i="36"/>
  <c r="T37" i="36" s="1"/>
  <c r="R48" i="36"/>
  <c r="T48" i="36" s="1"/>
  <c r="D37" i="36"/>
  <c r="O27" i="34"/>
  <c r="T26" i="34"/>
  <c r="T27" i="34" s="1"/>
  <c r="T31" i="34"/>
  <c r="D48" i="34"/>
  <c r="N48" i="34" s="1"/>
  <c r="O48" i="34" s="1"/>
  <c r="D44" i="34"/>
  <c r="N44" i="34" s="1"/>
  <c r="D45" i="34"/>
  <c r="N45" i="34" s="1"/>
  <c r="O45" i="34" s="1"/>
  <c r="O45" i="43"/>
  <c r="O57" i="43" s="1"/>
  <c r="N57" i="43"/>
  <c r="N59" i="43" s="1"/>
  <c r="R49" i="43"/>
  <c r="T49" i="43" s="1"/>
  <c r="R46" i="43"/>
  <c r="T46" i="43" s="1"/>
  <c r="R37" i="43"/>
  <c r="T37" i="43" s="1"/>
  <c r="R45" i="43"/>
  <c r="T45" i="43" s="1"/>
  <c r="T57" i="32"/>
  <c r="T59" i="32" s="1"/>
  <c r="D37" i="15"/>
  <c r="O45" i="15"/>
  <c r="R45" i="15"/>
  <c r="T45" i="15" s="1"/>
  <c r="R49" i="15"/>
  <c r="T49" i="15" s="1"/>
  <c r="R37" i="15"/>
  <c r="T37" i="15" s="1"/>
  <c r="R46" i="15"/>
  <c r="T46" i="15" s="1"/>
  <c r="T57" i="54"/>
  <c r="T59" i="54" s="1"/>
  <c r="T64" i="54" s="1"/>
  <c r="O44" i="23"/>
  <c r="T26" i="52"/>
  <c r="T27" i="52" s="1"/>
  <c r="O27" i="52"/>
  <c r="D46" i="52"/>
  <c r="N46" i="52" s="1"/>
  <c r="O46" i="52" s="1"/>
  <c r="D49" i="52"/>
  <c r="N49" i="52" s="1"/>
  <c r="O49" i="52" s="1"/>
  <c r="D45" i="52"/>
  <c r="N45" i="52" s="1"/>
  <c r="R44" i="23"/>
  <c r="T44" i="23" s="1"/>
  <c r="R45" i="23"/>
  <c r="T45" i="23" s="1"/>
  <c r="R37" i="23"/>
  <c r="T37" i="23" s="1"/>
  <c r="R48" i="23"/>
  <c r="T48" i="23" s="1"/>
  <c r="O44" i="2"/>
  <c r="O57" i="2" s="1"/>
  <c r="N57" i="2"/>
  <c r="N59" i="2" s="1"/>
  <c r="D37" i="23"/>
  <c r="R48" i="2"/>
  <c r="T48" i="2" s="1"/>
  <c r="R44" i="2"/>
  <c r="T44" i="2" s="1"/>
  <c r="R37" i="2"/>
  <c r="T37" i="2" s="1"/>
  <c r="R45" i="2"/>
  <c r="T45" i="2" s="1"/>
  <c r="R37" i="25"/>
  <c r="T37" i="25" s="1"/>
  <c r="D37" i="25"/>
  <c r="O44" i="25"/>
  <c r="O57" i="25" s="1"/>
  <c r="O59" i="25" s="1"/>
  <c r="O64" i="25" s="1"/>
  <c r="N57" i="25"/>
  <c r="N59" i="25" s="1"/>
  <c r="D37" i="54"/>
  <c r="O64" i="66" l="1"/>
  <c r="F18" i="1" s="1"/>
  <c r="O66" i="66"/>
  <c r="O57" i="31"/>
  <c r="O59" i="31" s="1"/>
  <c r="O64" i="31" s="1"/>
  <c r="R48" i="25"/>
  <c r="T48" i="25" s="1"/>
  <c r="T57" i="25" s="1"/>
  <c r="T59" i="25" s="1"/>
  <c r="T64" i="25" s="1"/>
  <c r="R45" i="25"/>
  <c r="T45" i="25" s="1"/>
  <c r="N57" i="31"/>
  <c r="N59" i="31" s="1"/>
  <c r="O66" i="64"/>
  <c r="N58" i="15"/>
  <c r="N60" i="15" s="1"/>
  <c r="O58" i="15"/>
  <c r="O60" i="15" s="1"/>
  <c r="O65" i="15" s="1"/>
  <c r="O59" i="2"/>
  <c r="O64" i="2" s="1"/>
  <c r="O64" i="58"/>
  <c r="O66" i="58"/>
  <c r="T57" i="58"/>
  <c r="T59" i="58" s="1"/>
  <c r="O66" i="31"/>
  <c r="O59" i="43"/>
  <c r="O64" i="43" s="1"/>
  <c r="D37" i="27"/>
  <c r="R45" i="27"/>
  <c r="T45" i="27" s="1"/>
  <c r="R44" i="27"/>
  <c r="T44" i="27" s="1"/>
  <c r="R37" i="27"/>
  <c r="T37" i="27" s="1"/>
  <c r="R48" i="27"/>
  <c r="T48" i="27" s="1"/>
  <c r="R46" i="13"/>
  <c r="T46" i="13" s="1"/>
  <c r="R49" i="13"/>
  <c r="T49" i="13" s="1"/>
  <c r="R37" i="13"/>
  <c r="T37" i="13" s="1"/>
  <c r="R45" i="13"/>
  <c r="T45" i="13" s="1"/>
  <c r="T58" i="9"/>
  <c r="T60" i="9" s="1"/>
  <c r="T65" i="9" s="1"/>
  <c r="D37" i="13"/>
  <c r="O45" i="13"/>
  <c r="O58" i="13" s="1"/>
  <c r="O60" i="13" s="1"/>
  <c r="N58" i="13"/>
  <c r="N60" i="13" s="1"/>
  <c r="O44" i="27"/>
  <c r="O57" i="27" s="1"/>
  <c r="O59" i="27" s="1"/>
  <c r="N57" i="27"/>
  <c r="N59" i="27" s="1"/>
  <c r="O57" i="54"/>
  <c r="O59" i="54" s="1"/>
  <c r="O64" i="54" s="1"/>
  <c r="O66" i="56"/>
  <c r="D37" i="17"/>
  <c r="R45" i="11"/>
  <c r="T45" i="11" s="1"/>
  <c r="R37" i="11"/>
  <c r="T37" i="11" s="1"/>
  <c r="R46" i="11"/>
  <c r="T46" i="11" s="1"/>
  <c r="R49" i="11"/>
  <c r="T49" i="11" s="1"/>
  <c r="D37" i="11"/>
  <c r="R44" i="24"/>
  <c r="T44" i="24" s="1"/>
  <c r="R45" i="24"/>
  <c r="T45" i="24" s="1"/>
  <c r="R37" i="24"/>
  <c r="T37" i="24" s="1"/>
  <c r="R48" i="24"/>
  <c r="T48" i="24" s="1"/>
  <c r="O45" i="11"/>
  <c r="O58" i="11" s="1"/>
  <c r="O60" i="11" s="1"/>
  <c r="N58" i="11"/>
  <c r="N60" i="11" s="1"/>
  <c r="D37" i="24"/>
  <c r="O44" i="24"/>
  <c r="O57" i="24" s="1"/>
  <c r="O59" i="24" s="1"/>
  <c r="N57" i="24"/>
  <c r="N59" i="24" s="1"/>
  <c r="O44" i="41"/>
  <c r="O57" i="41" s="1"/>
  <c r="O59" i="41" s="1"/>
  <c r="O64" i="41" s="1"/>
  <c r="N57" i="41"/>
  <c r="N59" i="41" s="1"/>
  <c r="T57" i="43"/>
  <c r="T59" i="43" s="1"/>
  <c r="T64" i="43" s="1"/>
  <c r="T66" i="54"/>
  <c r="O57" i="23"/>
  <c r="O59" i="23" s="1"/>
  <c r="O64" i="23" s="1"/>
  <c r="N57" i="54"/>
  <c r="N59" i="54" s="1"/>
  <c r="N57" i="23"/>
  <c r="N59" i="23" s="1"/>
  <c r="T57" i="22"/>
  <c r="T59" i="22" s="1"/>
  <c r="T64" i="22" s="1"/>
  <c r="T57" i="4"/>
  <c r="T59" i="4" s="1"/>
  <c r="T64" i="4" s="1"/>
  <c r="T64" i="41"/>
  <c r="T66" i="41"/>
  <c r="O64" i="17"/>
  <c r="O66" i="17"/>
  <c r="O64" i="38"/>
  <c r="O66" i="38"/>
  <c r="T57" i="38"/>
  <c r="T59" i="38" s="1"/>
  <c r="T57" i="47"/>
  <c r="T59" i="47" s="1"/>
  <c r="O64" i="47"/>
  <c r="O66" i="47"/>
  <c r="O64" i="36"/>
  <c r="O66" i="36"/>
  <c r="O66" i="43"/>
  <c r="T64" i="32"/>
  <c r="T66" i="32"/>
  <c r="O67" i="15"/>
  <c r="T58" i="7"/>
  <c r="T60" i="7" s="1"/>
  <c r="T65" i="7" s="1"/>
  <c r="O44" i="4"/>
  <c r="O57" i="4" s="1"/>
  <c r="O59" i="4" s="1"/>
  <c r="N57" i="4"/>
  <c r="N59" i="4" s="1"/>
  <c r="O65" i="7"/>
  <c r="O67" i="7"/>
  <c r="O66" i="22"/>
  <c r="O64" i="22"/>
  <c r="O65" i="9"/>
  <c r="O67" i="9"/>
  <c r="O45" i="45"/>
  <c r="O57" i="45" s="1"/>
  <c r="O59" i="45" s="1"/>
  <c r="N57" i="45"/>
  <c r="N59" i="45" s="1"/>
  <c r="D37" i="45"/>
  <c r="R37" i="45"/>
  <c r="T37" i="45" s="1"/>
  <c r="R46" i="45"/>
  <c r="T46" i="45" s="1"/>
  <c r="R49" i="45"/>
  <c r="T49" i="45" s="1"/>
  <c r="R45" i="45"/>
  <c r="T45" i="45" s="1"/>
  <c r="T57" i="17"/>
  <c r="T59" i="17" s="1"/>
  <c r="T58" i="15"/>
  <c r="T60" i="15" s="1"/>
  <c r="T57" i="31"/>
  <c r="T59" i="31" s="1"/>
  <c r="D37" i="48"/>
  <c r="R45" i="48"/>
  <c r="T45" i="48" s="1"/>
  <c r="R46" i="48"/>
  <c r="T46" i="48" s="1"/>
  <c r="R49" i="48"/>
  <c r="T49" i="48" s="1"/>
  <c r="R37" i="48"/>
  <c r="T37" i="48" s="1"/>
  <c r="O45" i="48"/>
  <c r="O57" i="48" s="1"/>
  <c r="O59" i="48" s="1"/>
  <c r="N57" i="48"/>
  <c r="N59" i="48" s="1"/>
  <c r="R46" i="51"/>
  <c r="T46" i="51" s="1"/>
  <c r="R37" i="51"/>
  <c r="T37" i="51" s="1"/>
  <c r="R49" i="51"/>
  <c r="T49" i="51" s="1"/>
  <c r="R45" i="51"/>
  <c r="T45" i="51" s="1"/>
  <c r="D37" i="51"/>
  <c r="O45" i="51"/>
  <c r="O57" i="51" s="1"/>
  <c r="O59" i="51" s="1"/>
  <c r="N57" i="51"/>
  <c r="N59" i="51" s="1"/>
  <c r="T57" i="36"/>
  <c r="T59" i="36" s="1"/>
  <c r="O44" i="34"/>
  <c r="O57" i="34" s="1"/>
  <c r="O59" i="34" s="1"/>
  <c r="N57" i="34"/>
  <c r="N59" i="34" s="1"/>
  <c r="R44" i="34"/>
  <c r="T44" i="34" s="1"/>
  <c r="R48" i="34"/>
  <c r="T48" i="34" s="1"/>
  <c r="R37" i="34"/>
  <c r="T37" i="34" s="1"/>
  <c r="R45" i="34"/>
  <c r="T45" i="34" s="1"/>
  <c r="D37" i="34"/>
  <c r="T57" i="23"/>
  <c r="T59" i="23" s="1"/>
  <c r="T64" i="23" s="1"/>
  <c r="O66" i="2"/>
  <c r="D37" i="52"/>
  <c r="T57" i="2"/>
  <c r="T59" i="2" s="1"/>
  <c r="O45" i="52"/>
  <c r="O57" i="52" s="1"/>
  <c r="O59" i="52" s="1"/>
  <c r="N57" i="52"/>
  <c r="N59" i="52" s="1"/>
  <c r="R45" i="52"/>
  <c r="T45" i="52" s="1"/>
  <c r="R46" i="52"/>
  <c r="T46" i="52" s="1"/>
  <c r="R49" i="52"/>
  <c r="T49" i="52" s="1"/>
  <c r="R37" i="52"/>
  <c r="T37" i="52" s="1"/>
  <c r="O66" i="54" l="1"/>
  <c r="T64" i="58"/>
  <c r="T66" i="58"/>
  <c r="T67" i="9"/>
  <c r="O65" i="11"/>
  <c r="O67" i="11"/>
  <c r="O64" i="24"/>
  <c r="O66" i="24"/>
  <c r="O65" i="13"/>
  <c r="O67" i="13"/>
  <c r="O64" i="27"/>
  <c r="O66" i="27"/>
  <c r="T57" i="27"/>
  <c r="T59" i="27" s="1"/>
  <c r="T58" i="11"/>
  <c r="T60" i="11" s="1"/>
  <c r="T57" i="24"/>
  <c r="T59" i="24" s="1"/>
  <c r="T58" i="13"/>
  <c r="T60" i="13" s="1"/>
  <c r="T66" i="43"/>
  <c r="T66" i="22"/>
  <c r="O66" i="41"/>
  <c r="O66" i="23"/>
  <c r="T66" i="23"/>
  <c r="T67" i="7"/>
  <c r="T66" i="4"/>
  <c r="T64" i="17"/>
  <c r="T66" i="17"/>
  <c r="O64" i="48"/>
  <c r="O66" i="48"/>
  <c r="T57" i="51"/>
  <c r="T59" i="51" s="1"/>
  <c r="T64" i="38"/>
  <c r="T66" i="38"/>
  <c r="O64" i="51"/>
  <c r="O66" i="51"/>
  <c r="T64" i="36"/>
  <c r="T66" i="36"/>
  <c r="T64" i="47"/>
  <c r="T66" i="47"/>
  <c r="O64" i="45"/>
  <c r="O66" i="45"/>
  <c r="O64" i="34"/>
  <c r="O66" i="34"/>
  <c r="T65" i="15"/>
  <c r="T67" i="15"/>
  <c r="T64" i="31"/>
  <c r="T66" i="31"/>
  <c r="O66" i="4"/>
  <c r="O64" i="4"/>
  <c r="T57" i="48"/>
  <c r="T59" i="48" s="1"/>
  <c r="T57" i="45"/>
  <c r="T59" i="45" s="1"/>
  <c r="T57" i="34"/>
  <c r="T59" i="34" s="1"/>
  <c r="O64" i="52"/>
  <c r="O66" i="52"/>
  <c r="T57" i="52"/>
  <c r="T59" i="52" s="1"/>
  <c r="T64" i="2"/>
  <c r="T66" i="2"/>
  <c r="T64" i="24" l="1"/>
  <c r="T66" i="24"/>
  <c r="T65" i="11"/>
  <c r="T67" i="11"/>
  <c r="T65" i="13"/>
  <c r="T67" i="13"/>
  <c r="T64" i="27"/>
  <c r="T66" i="27"/>
  <c r="T64" i="48"/>
  <c r="T66" i="48"/>
  <c r="T64" i="51"/>
  <c r="T66" i="51"/>
  <c r="T64" i="34"/>
  <c r="T66" i="34"/>
  <c r="F29" i="1"/>
  <c r="T64" i="45"/>
  <c r="T66" i="45"/>
  <c r="T64" i="52"/>
  <c r="T66" i="52"/>
</calcChain>
</file>

<file path=xl/sharedStrings.xml><?xml version="1.0" encoding="utf-8"?>
<sst xmlns="http://schemas.openxmlformats.org/spreadsheetml/2006/main" count="9145" uniqueCount="227">
  <si>
    <t>Ohio Power Billing Analysis</t>
  </si>
  <si>
    <t>Columbus Southern Rate Zone</t>
  </si>
  <si>
    <t xml:space="preserve"> </t>
  </si>
  <si>
    <t>Customer Load Information</t>
  </si>
  <si>
    <r>
      <t xml:space="preserve">This spreadsheet can be used to calculate billings issued on or after 6/1/2015 under the </t>
    </r>
    <r>
      <rPr>
        <b/>
        <i/>
        <sz val="10"/>
        <color indexed="10"/>
        <rFont val="Arial"/>
        <family val="2"/>
      </rPr>
      <t>Columbus Southern Power</t>
    </r>
    <r>
      <rPr>
        <b/>
        <i/>
        <sz val="10"/>
        <rFont val="Arial"/>
        <family val="2"/>
      </rPr>
      <t xml:space="preserve"> Bundled Residential (RR) tariff.  This tool is not tied to AEP Ohio's billing system and is therefore used for informational purposes only. AEP Ohio is not liable for any errors shown in the calculations below as well as any actions taken from the information displayed.
</t>
    </r>
  </si>
  <si>
    <t>Customer Name:</t>
  </si>
  <si>
    <t>Address:</t>
  </si>
  <si>
    <t>Apt/Unit:</t>
  </si>
  <si>
    <t>City:</t>
  </si>
  <si>
    <t xml:space="preserve">Instructions: Enter monthly energy usage (kWH) in corresponding month. </t>
  </si>
  <si>
    <t>Enter</t>
  </si>
  <si>
    <t>Month</t>
  </si>
  <si>
    <t>Year</t>
  </si>
  <si>
    <t>kWh</t>
  </si>
  <si>
    <t>Cost</t>
  </si>
  <si>
    <t>January</t>
  </si>
  <si>
    <t>February</t>
  </si>
  <si>
    <t>March</t>
  </si>
  <si>
    <t>April</t>
  </si>
  <si>
    <t>May</t>
  </si>
  <si>
    <t>June</t>
  </si>
  <si>
    <t>July</t>
  </si>
  <si>
    <t>August</t>
  </si>
  <si>
    <t>September</t>
  </si>
  <si>
    <t>October</t>
  </si>
  <si>
    <t>November</t>
  </si>
  <si>
    <t>December</t>
  </si>
  <si>
    <t>Total</t>
  </si>
  <si>
    <t>Ohio Power Company</t>
  </si>
  <si>
    <t>Columbus Southern Power Rate Zone</t>
  </si>
  <si>
    <t>Residential Secondary Bundled Service</t>
  </si>
  <si>
    <t>Available for residential electric service through one meter to individual residential customers. (Schedule Codes: 011, 013, 014, 016, 017, 018, 020, 021, 022, 028)</t>
  </si>
  <si>
    <t>Account #:</t>
  </si>
  <si>
    <t>Billing Month/Year:</t>
  </si>
  <si>
    <t>Billing Parameters</t>
  </si>
  <si>
    <t>Rider Rate 1</t>
  </si>
  <si>
    <t>Rider Rate 2</t>
  </si>
  <si>
    <t>Gen En</t>
  </si>
  <si>
    <t>Metered kWh Usage:</t>
  </si>
  <si>
    <t>Bill Calculation</t>
  </si>
  <si>
    <t>Rates</t>
  </si>
  <si>
    <t>Billing</t>
  </si>
  <si>
    <t>Generation</t>
  </si>
  <si>
    <t>Transmission</t>
  </si>
  <si>
    <t>Distribution</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</si>
  <si>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</si>
  <si>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</si>
  <si>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</si>
  <si>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</si>
  <si>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</si>
  <si>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</si>
  <si>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</si>
  <si>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</si>
  <si>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</si>
  <si>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</si>
  <si>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</si>
  <si>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</si>
  <si>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</si>
  <si>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Legacy Generation Resource Rider</t>
  </si>
  <si>
    <t>Bad Debt Rider</t>
  </si>
  <si>
    <t>Base (Dist)</t>
  </si>
  <si>
    <t>Generation Energy Rider</t>
  </si>
  <si>
    <t>Generation Capacity Rider</t>
  </si>
  <si>
    <t>Auction Cost Reconciliation Rider</t>
  </si>
  <si>
    <t>Pilot Throughput Balancing Adjustment Rider</t>
  </si>
  <si>
    <t>Basic Transmission Cost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</si>
  <si>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</si>
  <si>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</si>
  <si>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</si>
  <si>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</si>
  <si>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</si>
  <si>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</si>
  <si>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Smart City Rider</t>
  </si>
  <si>
    <t>Storm Damage Recovery Rider</t>
  </si>
  <si>
    <t>Alternative Energy Rider</t>
  </si>
  <si>
    <t>Tax Credit Savings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</si>
  <si>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</si>
  <si>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</si>
  <si>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</si>
  <si>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</si>
  <si>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</si>
  <si>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</si>
  <si>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</si>
  <si>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</si>
  <si>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</si>
  <si>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</si>
  <si>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</si>
  <si>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</si>
  <si>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</si>
  <si>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</si>
  <si>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</si>
  <si>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</si>
  <si>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</si>
  <si>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</si>
  <si>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</si>
  <si>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</si>
  <si>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</si>
  <si>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</si>
  <si>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</si>
  <si>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</si>
  <si>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</si>
  <si>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</si>
  <si>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</si>
  <si>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</si>
  <si>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</si>
  <si>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</si>
  <si>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</si>
  <si>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</si>
  <si>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</si>
  <si>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</si>
  <si>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</si>
  <si>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</si>
  <si>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</si>
  <si>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</si>
  <si>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</si>
  <si>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</si>
  <si>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</si>
  <si>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</si>
  <si>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</si>
  <si>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</si>
  <si>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</si>
  <si>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</si>
  <si>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</si>
  <si>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</si>
  <si>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</si>
  <si>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</si>
  <si>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</si>
  <si>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</si>
  <si>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</si>
  <si>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</si>
  <si>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</si>
  <si>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</si>
  <si>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</si>
  <si>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</si>
  <si>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</si>
  <si>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County Fair PRI</t>
  </si>
  <si>
    <t>Basic Transmission Cost Rider (kW)</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</si>
  <si>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</si>
  <si>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</si>
  <si>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</si>
  <si>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</si>
  <si>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</si>
  <si>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</si>
  <si>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</si>
  <si>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</si>
  <si>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</si>
  <si>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</si>
  <si>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</si>
  <si>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Phase 2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</si>
  <si>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</si>
  <si>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</si>
  <si>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</si>
  <si>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</si>
  <si>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</si>
  <si>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</si>
  <si>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</si>
  <si>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</si>
  <si>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</si>
  <si>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</si>
  <si>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</si>
  <si>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</si>
  <si>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</si>
  <si>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</si>
  <si>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</si>
  <si>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Tax Savings Credit Rider</t>
  </si>
  <si>
    <t>&lt;&lt;Cap Limit</t>
  </si>
  <si>
    <t>Placeholder</t>
  </si>
  <si>
    <t>Residential PEV (Sheet 271-1)</t>
  </si>
  <si>
    <t>Bus PEV - Sec</t>
  </si>
  <si>
    <t>Bus PEV - Pri</t>
  </si>
  <si>
    <t>Bus PEV - Trans Low</t>
  </si>
  <si>
    <t>Bus PEV - Trans High</t>
  </si>
  <si>
    <t>Energy Efficiency Rider</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</si>
  <si>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</si>
  <si>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</si>
  <si>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</si>
  <si>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Deferred Asset Phase-In Rider -</t>
    </r>
    <r>
      <rPr>
        <sz val="9"/>
        <rFont val="Arial"/>
        <family val="2"/>
      </rPr>
      <t xml:space="preserve"> This Rider recovers previously incurred deferrals for distribution assets.  This Rider will replace the Deferred Asset Recovery Rider.  AEP Ohio will collect this charge from all customers on behalf of its Special Purpose Entity which owns the right to impose and collect such charges.</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</si>
  <si>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</si>
  <si>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</si>
  <si>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</si>
  <si>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</si>
  <si>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</si>
  <si>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</si>
  <si>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gridSMART Phase 1 Rider - </t>
    </r>
    <r>
      <rPr>
        <sz val="9"/>
        <rFont val="Arial"/>
        <family val="2"/>
      </rPr>
      <t xml:space="preserve">This Rider allows the Company to recover a portion of the costs of the initial phase of a three-year pilot program.  gridSMART includes three main components; Automated Metering Infrastructure (AMI), Distribution Automation (DA) and Home Area Network (HAN).  gridSMART will allow the Company to monitor equipment and convey information about certain malfunctions and operating conditions and also provide customers in the pilot area with information to allow the customers to conserve energy. </t>
    </r>
  </si>
  <si>
    <r>
      <t>gridSMART Phase 2 Rider</t>
    </r>
    <r>
      <rPr>
        <sz val="11"/>
        <rFont val="Calibri"/>
        <family val="2"/>
      </rPr>
      <t xml:space="preserve"> </t>
    </r>
    <r>
      <rPr>
        <sz val="9"/>
        <rFont val="Arial"/>
        <family val="2"/>
      </rPr>
      <t>– This allows the Company to recover costs associated with AEP Ohio’s Smart Grid Phase 2 project. The project started in 2017 and is scheduled to deploy Advanced Meter Infrastructure (AMI) on 894,000 circuits, Distribution Automation Circuit Reconfiguration (DACR) on 250 Circuits and Volt VAR Optimization (VVO) on 160 Circuits over the next several years.</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</si>
  <si>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</si>
  <si>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</si>
  <si>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Purchased Power Agreement Rider – </t>
    </r>
    <r>
      <rPr>
        <sz val="9"/>
        <rFont val="Arial"/>
        <family val="2"/>
      </rPr>
      <t>This rider allows AEP Ohio to collect or pass back the difference between total costs and revenues associated with a specific wholesale purchase power agreement.</t>
    </r>
  </si>
  <si>
    <r>
      <t>Residential Distribution Credit Rider -</t>
    </r>
    <r>
      <rPr>
        <sz val="9"/>
        <rFont val="Arial"/>
        <family val="2"/>
      </rPr>
      <t xml:space="preserve"> This Rider is designed to return a portion of revenue collected from the Distribution Investment Rider to residential customers and is scheduled to expire on May 31, 2018.</t>
    </r>
  </si>
  <si>
    <r>
      <t xml:space="preserve">Retail Stability Rider </t>
    </r>
    <r>
      <rPr>
        <sz val="9"/>
        <rFont val="Arial"/>
        <family val="2"/>
      </rPr>
      <t>- This Rider will allow the Company to recover the deferred capacity costs that remain as of May 31, 2015 over a 32 month period.</t>
    </r>
  </si>
  <si>
    <r>
      <t>Significantly Excessive Earnings Test Credit Rider</t>
    </r>
    <r>
      <rPr>
        <sz val="11"/>
        <rFont val="Calibri"/>
        <family val="2"/>
      </rPr>
      <t xml:space="preserve"> - This temporary rider refunds to customers a Commission ordered amount from a global settlement that resolved several outstanding cases. This rider became effective in April 2017 and is expected to expire in approximately one year.</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</si>
  <si>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</si>
  <si>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</si>
  <si>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t>Columbus Southern Power Riders</t>
  </si>
  <si>
    <t>Rider</t>
  </si>
  <si>
    <t>Application</t>
  </si>
  <si>
    <t>Activated</t>
  </si>
  <si>
    <t>Gross Receipts Tax Credit</t>
  </si>
  <si>
    <t>Base $</t>
  </si>
  <si>
    <t>*</t>
  </si>
  <si>
    <t>Universal Service Fund (first 833,000 kwh)</t>
  </si>
  <si>
    <t>Metered KWH</t>
  </si>
  <si>
    <t>Universal Service Fund (in excess of 833,000 kwh)</t>
  </si>
  <si>
    <t>Energy Efficiency Fund</t>
  </si>
  <si>
    <t>kWh Tax  (first 2000 kWh)</t>
  </si>
  <si>
    <t>kWh Tax  (next 13,000 kWh)</t>
  </si>
  <si>
    <t>kWh Tax  (in excess of 15,000 kWh)</t>
  </si>
  <si>
    <t>Municipal Income Tax (open access)</t>
  </si>
  <si>
    <t>Municipal Income Tax (bundled)</t>
  </si>
  <si>
    <t>Franchise Tax (open access)</t>
  </si>
  <si>
    <t>Franchise Tax (bundled)</t>
  </si>
  <si>
    <t>Regulatory Assest Charge (Residential)</t>
  </si>
  <si>
    <t>Regulatory Assest Charge (GS1)</t>
  </si>
  <si>
    <t>Regulatory Assest Charge (GS2)</t>
  </si>
  <si>
    <t>Regulatory Assest Charge (GS3)</t>
  </si>
  <si>
    <t>Regulatory Assest Charge (GS4)</t>
  </si>
  <si>
    <t>Property Tax Credit (Residential)</t>
  </si>
  <si>
    <t>Property Tax Credit (GS1)</t>
  </si>
  <si>
    <t>Property Tax Credit (GS2)</t>
  </si>
  <si>
    <t>Property Tax Credit (GS3)</t>
  </si>
  <si>
    <t>Property Tax Credit (GS4)</t>
  </si>
  <si>
    <t>Residential Shopping Incentive Credit</t>
  </si>
  <si>
    <t>* Not applicable to Federal accounts</t>
  </si>
  <si>
    <t>03//31/2023</t>
  </si>
  <si>
    <t>gridSMART Rider</t>
  </si>
  <si>
    <t>gridSMART Rider (fixed)</t>
  </si>
  <si>
    <t>Revised:  11/30/2025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</si>
</sst>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dd/yy"/>
    <numFmt numFmtId="165" formatCode="0.0000000"/>
    <numFmt numFmtId="166" formatCode="0.0%"/>
    <numFmt numFmtId="167" formatCode="_(&quot;$&quot;* #,##0.00_);_(&quot;$&quot;* \(#,##0.00\);_(&quot;$&quot;* &quot;-&quot;???????_);_(@_)"/>
    <numFmt numFmtId="168" formatCode="0.00000%"/>
    <numFmt numFmtId="169" formatCode="_(&quot;$&quot;* #,##0.0000000_);_(&quot;$&quot;* \(#,##0.0000000\);_(&quot;$&quot;* &quot;-&quot;??_);_(@_)"/>
    <numFmt numFmtId="170" formatCode="_(&quot;$&quot;* #,##0.0000000_);_(&quot;$&quot;* \(#,##0.0000000\);_(&quot;$&quot;* &quot;-&quot;???????_);_(@_)"/>
    <numFmt numFmtId="171" formatCode="_(&quot;$&quot;* #,##0.00000_);_(&quot;$&quot;* \(#,##0.00000\);_(&quot;$&quot;* &quot;-&quot;?????_);_(@_)"/>
    <numFmt numFmtId="172" formatCode="0.0000%"/>
    <numFmt numFmtId="173" formatCode="_(&quot;$&quot;* #,##0.0000_);_(&quot;$&quot;* \(#,##0.0000\);_(&quot;$&quot;* &quot;-&quot;????_);_(@_)"/>
    <numFmt numFmtId="174" formatCode="&quot;$&quot;#,##0.0000000"/>
    <numFmt numFmtId="175" formatCode="m/d/yyyy;@"/>
    <numFmt numFmtId="176" formatCode="_(&quot;$&quot;* #,##0.00000_);_(&quot;$&quot;* \(#,##0.00000\);_(&quot;$&quot;* &quot;-&quot;??_);_(@_)"/>
    <numFmt numFmtId="177" formatCode="_(&quot;$&quot;* #,##0.000000_);_(&quot;$&quot;* \(#,##0.000000\);_(&quot;$&quot;* &quot;-&quot;??_);_(@_)"/>
    <numFmt numFmtId="178" formatCode="_(&quot;$&quot;* #,##0.00000000_);_(&quot;$&quot;* \(#,##0.00000000\);_(&quot;$&quot;* &quot;-&quot;??_);_(@_)"/>
    <numFmt numFmtId="179" formatCode="_(&quot;$&quot;* #,##0.00000000_);_(&quot;$&quot;* \(#,##0.00000000\);_(&quot;$&quot;* &quot;-&quot;???????_);_(@_)"/>
  </numFmts>
  <fonts count="36" x14ac:knownFonts="1">
    <font>
      <sz val="10"/>
      <name val="Arial"/>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b/>
      <i/>
      <sz val="10"/>
      <color indexed="10"/>
      <name val="Arial"/>
      <family val="2"/>
    </font>
    <font>
      <sz val="10"/>
      <color indexed="10"/>
      <name val="Arial"/>
      <family val="2"/>
    </font>
    <font>
      <sz val="8"/>
      <name val="Arial"/>
      <family val="2"/>
    </font>
    <font>
      <sz val="10"/>
      <name val="Arial"/>
      <family val="2"/>
    </font>
    <font>
      <b/>
      <sz val="10"/>
      <color rgb="FFFF0000"/>
      <name val="Arial"/>
      <family val="2"/>
    </font>
    <font>
      <b/>
      <u/>
      <sz val="10"/>
      <name val="Arial"/>
      <family val="2"/>
    </font>
    <font>
      <b/>
      <u/>
      <sz val="10"/>
      <color rgb="FFFF0000"/>
      <name val="Arial"/>
      <family val="2"/>
    </font>
    <font>
      <sz val="10"/>
      <color indexed="43"/>
      <name val="Arial"/>
      <family val="2"/>
    </font>
    <font>
      <sz val="10"/>
      <color indexed="12"/>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b/>
      <sz val="10"/>
      <color indexed="10"/>
      <name val="Arial"/>
      <family val="2"/>
    </font>
    <font>
      <sz val="9"/>
      <name val="Arial"/>
      <family val="2"/>
    </font>
    <font>
      <u/>
      <sz val="10"/>
      <name val="Arial"/>
      <family val="2"/>
    </font>
    <font>
      <b/>
      <sz val="9"/>
      <name val="Arial"/>
      <family val="2"/>
    </font>
    <font>
      <sz val="10"/>
      <color indexed="17"/>
      <name val="Arial"/>
      <family val="2"/>
    </font>
    <font>
      <b/>
      <sz val="9"/>
      <color indexed="10"/>
      <name val="Arial"/>
      <family val="2"/>
    </font>
    <font>
      <b/>
      <sz val="10"/>
      <color rgb="FF0000FF"/>
      <name val="Arial"/>
      <family val="2"/>
    </font>
    <font>
      <b/>
      <u/>
      <sz val="10"/>
      <color indexed="12"/>
      <name val="Arial"/>
      <family val="2"/>
    </font>
    <font>
      <sz val="11"/>
      <name val="Calibri"/>
      <family val="2"/>
    </font>
    <font>
      <sz val="10"/>
      <color indexed="9"/>
      <name val="Arial"/>
      <family val="2"/>
    </font>
    <font>
      <sz val="10"/>
      <color rgb="FF000000"/>
      <name val="Arial"/>
      <family val="2"/>
    </font>
  </fonts>
  <fills count="7">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
      <patternFill patternType="solid">
        <fgColor indexed="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344">
    <xf numFmtId="0" fontId="0" fillId="0" borderId="0" xfId="0"/>
    <xf numFmtId="0" fontId="0" fillId="0" borderId="0" xfId="0" applyAlignment="1">
      <alignment horizontal="center"/>
    </xf>
    <xf numFmtId="0" fontId="0" fillId="2" borderId="0" xfId="0" applyFill="1"/>
    <xf numFmtId="49" fontId="0" fillId="0" borderId="0" xfId="0" applyNumberFormat="1"/>
    <xf numFmtId="0" fontId="0" fillId="2" borderId="0" xfId="0" applyFill="1" applyAlignment="1">
      <alignment horizontal="center"/>
    </xf>
    <xf numFmtId="0" fontId="8" fillId="2" borderId="0" xfId="0" applyFont="1" applyFill="1"/>
    <xf numFmtId="3" fontId="0" fillId="0" borderId="0" xfId="0" applyNumberForma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9" fillId="2" borderId="0" xfId="0" applyFont="1" applyFill="1" applyAlignment="1">
      <alignment horizontal="center"/>
    </xf>
    <xf numFmtId="0" fontId="10" fillId="2" borderId="0" xfId="0" applyFont="1" applyFill="1"/>
    <xf numFmtId="0" fontId="11" fillId="2" borderId="0" xfId="0" applyFont="1" applyFill="1" applyAlignment="1">
      <alignment horizontal="center"/>
    </xf>
    <xf numFmtId="0" fontId="12" fillId="2" borderId="0" xfId="0" applyFont="1" applyFill="1" applyAlignment="1">
      <alignment horizontal="right"/>
    </xf>
    <xf numFmtId="0" fontId="12" fillId="2" borderId="0" xfId="0" applyFont="1" applyFill="1" applyAlignment="1">
      <alignment horizontal="center"/>
    </xf>
    <xf numFmtId="0" fontId="13" fillId="2" borderId="0" xfId="0" applyFont="1" applyFill="1" applyAlignment="1">
      <alignment horizontal="center"/>
    </xf>
    <xf numFmtId="1" fontId="8" fillId="2" borderId="0" xfId="0" applyNumberFormat="1" applyFont="1" applyFill="1" applyAlignment="1" applyProtection="1">
      <alignment horizontal="right"/>
      <protection locked="0"/>
    </xf>
    <xf numFmtId="3" fontId="12" fillId="2" borderId="0" xfId="0" applyNumberFormat="1" applyFont="1" applyFill="1" applyAlignment="1">
      <alignment horizontal="center"/>
    </xf>
    <xf numFmtId="0" fontId="10" fillId="2" borderId="0" xfId="0" applyFont="1" applyFill="1" applyAlignment="1">
      <alignment horizontal="right"/>
    </xf>
    <xf numFmtId="1" fontId="10" fillId="2" borderId="0" xfId="0" applyNumberFormat="1" applyFont="1" applyFill="1" applyAlignment="1" applyProtection="1">
      <alignment horizontal="center"/>
      <protection locked="0"/>
    </xf>
    <xf numFmtId="41" fontId="8" fillId="0" borderId="3" xfId="1" applyNumberFormat="1" applyFont="1" applyFill="1" applyBorder="1" applyProtection="1">
      <protection locked="0"/>
    </xf>
    <xf numFmtId="3" fontId="10" fillId="2" borderId="0" xfId="0" applyNumberFormat="1" applyFont="1" applyFill="1"/>
    <xf numFmtId="44" fontId="4" fillId="2" borderId="0" xfId="2" applyFont="1" applyFill="1" applyAlignment="1"/>
    <xf numFmtId="3" fontId="10" fillId="2" borderId="0" xfId="0" applyNumberFormat="1" applyFont="1" applyFill="1" applyAlignment="1">
      <alignment horizontal="right"/>
    </xf>
    <xf numFmtId="8" fontId="0" fillId="0" borderId="0" xfId="0" applyNumberFormat="1"/>
    <xf numFmtId="3" fontId="0" fillId="2" borderId="0" xfId="0" applyNumberFormat="1" applyFill="1"/>
    <xf numFmtId="0" fontId="11" fillId="2" borderId="0" xfId="0" applyFont="1" applyFill="1"/>
    <xf numFmtId="44" fontId="11" fillId="2" borderId="0" xfId="0" applyNumberFormat="1" applyFont="1" applyFill="1"/>
    <xf numFmtId="0" fontId="8" fillId="3" borderId="0" xfId="0" applyFont="1" applyFill="1"/>
    <xf numFmtId="0" fontId="1" fillId="2" borderId="0" xfId="0" applyFont="1" applyFill="1"/>
    <xf numFmtId="0" fontId="10" fillId="2" borderId="0" xfId="0" applyFont="1" applyFill="1" applyProtection="1">
      <protection locked="0"/>
    </xf>
    <xf numFmtId="0" fontId="14" fillId="2" borderId="0" xfId="0" applyFont="1" applyFill="1"/>
    <xf numFmtId="0" fontId="0" fillId="2" borderId="0" xfId="0" applyFill="1" applyAlignment="1">
      <alignment horizontal="right"/>
    </xf>
    <xf numFmtId="0" fontId="15" fillId="2" borderId="0" xfId="0" applyFont="1" applyFill="1"/>
    <xf numFmtId="14" fontId="10" fillId="2" borderId="0" xfId="0" applyNumberFormat="1" applyFont="1" applyFill="1"/>
    <xf numFmtId="0" fontId="14" fillId="2" borderId="0" xfId="0" applyFont="1" applyFill="1" applyProtection="1">
      <protection locked="0" hidden="1"/>
    </xf>
    <xf numFmtId="0" fontId="10" fillId="0" borderId="0" xfId="0" applyFont="1"/>
    <xf numFmtId="0" fontId="16" fillId="4" borderId="0" xfId="0" applyFont="1" applyFill="1"/>
    <xf numFmtId="0" fontId="17" fillId="0" borderId="0" xfId="0" applyFont="1"/>
    <xf numFmtId="44" fontId="18" fillId="0" borderId="0" xfId="0" applyNumberFormat="1" applyFont="1"/>
    <xf numFmtId="44" fontId="19" fillId="0" borderId="0" xfId="0" applyNumberFormat="1" applyFont="1" applyAlignment="1">
      <alignment horizontal="center"/>
    </xf>
    <xf numFmtId="164" fontId="20" fillId="0" borderId="0" xfId="0" applyNumberFormat="1" applyFont="1" applyAlignment="1">
      <alignment horizontal="left"/>
    </xf>
    <xf numFmtId="0" fontId="21" fillId="0" borderId="0" xfId="0" applyFont="1"/>
    <xf numFmtId="0" fontId="22" fillId="0" borderId="0" xfId="0" applyFont="1"/>
    <xf numFmtId="0" fontId="23" fillId="0" borderId="0" xfId="0" applyFont="1"/>
    <xf numFmtId="14" fontId="0" fillId="0" borderId="0" xfId="0" applyNumberFormat="1"/>
    <xf numFmtId="0" fontId="21" fillId="0" borderId="0" xfId="0" applyFont="1" applyAlignment="1">
      <alignment horizontal="left"/>
    </xf>
    <xf numFmtId="1" fontId="24" fillId="0" borderId="0" xfId="0" applyNumberFormat="1" applyFont="1"/>
    <xf numFmtId="1" fontId="23" fillId="0" borderId="0" xfId="0" applyNumberFormat="1" applyFont="1" applyAlignment="1">
      <alignment horizontal="left"/>
    </xf>
    <xf numFmtId="0" fontId="21" fillId="4" borderId="4" xfId="0" applyFont="1" applyFill="1" applyBorder="1"/>
    <xf numFmtId="0" fontId="23" fillId="4" borderId="4" xfId="0" applyFont="1" applyFill="1" applyBorder="1"/>
    <xf numFmtId="0" fontId="0" fillId="4" borderId="4" xfId="0" applyFill="1" applyBorder="1"/>
    <xf numFmtId="0" fontId="0" fillId="0" borderId="0" xfId="0" applyAlignment="1">
      <alignment horizontal="right"/>
    </xf>
    <xf numFmtId="0" fontId="25" fillId="4" borderId="0" xfId="0" applyFont="1" applyFill="1"/>
    <xf numFmtId="0" fontId="22" fillId="4" borderId="0" xfId="0" applyFont="1" applyFill="1"/>
    <xf numFmtId="14" fontId="23" fillId="4" borderId="0" xfId="0" applyNumberFormat="1" applyFont="1" applyFill="1" applyAlignment="1">
      <alignment horizontal="left"/>
    </xf>
    <xf numFmtId="0" fontId="0" fillId="4" borderId="0" xfId="0" applyFill="1"/>
    <xf numFmtId="165" fontId="26" fillId="4" borderId="0" xfId="0" quotePrefix="1" applyNumberFormat="1" applyFont="1" applyFill="1" applyAlignment="1">
      <alignment horizontal="center"/>
    </xf>
    <xf numFmtId="0" fontId="20" fillId="4" borderId="0" xfId="0" applyFont="1" applyFill="1"/>
    <xf numFmtId="166" fontId="10" fillId="4" borderId="0" xfId="3" applyNumberFormat="1" applyFont="1" applyFill="1" applyBorder="1"/>
    <xf numFmtId="0" fontId="10" fillId="4" borderId="0" xfId="0" applyFont="1" applyFill="1"/>
    <xf numFmtId="165" fontId="0" fillId="4" borderId="0" xfId="0" applyNumberFormat="1" applyFill="1"/>
    <xf numFmtId="3" fontId="15" fillId="4" borderId="0" xfId="0" applyNumberFormat="1" applyFont="1" applyFill="1"/>
    <xf numFmtId="0" fontId="20" fillId="4" borderId="4" xfId="0" applyFont="1" applyFill="1" applyBorder="1"/>
    <xf numFmtId="3" fontId="15" fillId="4" borderId="4" xfId="0" applyNumberFormat="1" applyFont="1" applyFill="1" applyBorder="1"/>
    <xf numFmtId="0" fontId="8" fillId="4" borderId="4" xfId="0" applyFont="1" applyFill="1" applyBorder="1"/>
    <xf numFmtId="44" fontId="15" fillId="4" borderId="4" xfId="2" applyFont="1" applyFill="1" applyBorder="1"/>
    <xf numFmtId="0" fontId="0" fillId="4" borderId="6" xfId="0" applyFill="1" applyBorder="1"/>
    <xf numFmtId="0" fontId="0" fillId="4" borderId="0" xfId="0" applyFill="1" applyAlignment="1">
      <alignment horizontal="center"/>
    </xf>
    <xf numFmtId="0" fontId="0" fillId="4" borderId="3" xfId="0" applyFill="1" applyBorder="1" applyAlignment="1">
      <alignment horizontal="center"/>
    </xf>
    <xf numFmtId="0" fontId="4" fillId="4" borderId="3" xfId="0" applyFont="1" applyFill="1" applyBorder="1" applyAlignment="1">
      <alignment horizontal="center"/>
    </xf>
    <xf numFmtId="0" fontId="27" fillId="4" borderId="0" xfId="0" applyFont="1" applyFill="1" applyAlignment="1">
      <alignment horizontal="center"/>
    </xf>
    <xf numFmtId="44" fontId="1" fillId="0" borderId="3" xfId="2" applyFont="1" applyFill="1" applyBorder="1"/>
    <xf numFmtId="44" fontId="1" fillId="0" borderId="3" xfId="2" applyFill="1" applyBorder="1"/>
    <xf numFmtId="167" fontId="1" fillId="0" borderId="3" xfId="2" applyNumberFormat="1" applyFill="1" applyBorder="1"/>
    <xf numFmtId="14" fontId="26" fillId="4" borderId="0" xfId="0" quotePrefix="1" applyNumberFormat="1" applyFont="1" applyFill="1" applyAlignment="1">
      <alignment horizontal="center"/>
    </xf>
    <xf numFmtId="168" fontId="1" fillId="4" borderId="0" xfId="3" applyNumberFormat="1" applyFill="1" applyBorder="1"/>
    <xf numFmtId="0" fontId="26" fillId="4" borderId="0" xfId="0" applyFont="1" applyFill="1"/>
    <xf numFmtId="44" fontId="1" fillId="4" borderId="0" xfId="2" applyFill="1" applyBorder="1"/>
    <xf numFmtId="0" fontId="10" fillId="4" borderId="0" xfId="2" applyNumberFormat="1" applyFont="1" applyFill="1" applyBorder="1"/>
    <xf numFmtId="3" fontId="26" fillId="4" borderId="0" xfId="0" applyNumberFormat="1" applyFont="1" applyFill="1"/>
    <xf numFmtId="169" fontId="10" fillId="0" borderId="3" xfId="4" applyNumberFormat="1" applyFill="1" applyBorder="1"/>
    <xf numFmtId="169" fontId="1" fillId="0" borderId="3" xfId="2" applyNumberFormat="1" applyFill="1" applyBorder="1"/>
    <xf numFmtId="170" fontId="1" fillId="0" borderId="3" xfId="2" applyNumberFormat="1" applyFill="1" applyBorder="1"/>
    <xf numFmtId="44" fontId="0" fillId="4" borderId="0" xfId="0" applyNumberFormat="1" applyFill="1"/>
    <xf numFmtId="169" fontId="1" fillId="4" borderId="0" xfId="2" applyNumberFormat="1" applyFill="1" applyBorder="1"/>
    <xf numFmtId="0" fontId="4" fillId="4" borderId="0" xfId="0" applyFont="1" applyFill="1"/>
    <xf numFmtId="3" fontId="4" fillId="4" borderId="0" xfId="0" applyNumberFormat="1" applyFont="1" applyFill="1"/>
    <xf numFmtId="0" fontId="28" fillId="4" borderId="0" xfId="0" applyFont="1" applyFill="1"/>
    <xf numFmtId="44" fontId="21" fillId="4" borderId="0" xfId="0" applyNumberFormat="1" applyFont="1" applyFill="1" applyAlignment="1">
      <alignment horizontal="center"/>
    </xf>
    <xf numFmtId="44" fontId="21" fillId="0" borderId="0" xfId="0" applyNumberFormat="1" applyFont="1" applyAlignment="1">
      <alignment horizontal="center"/>
    </xf>
    <xf numFmtId="0" fontId="4" fillId="4" borderId="4" xfId="0" applyFont="1" applyFill="1" applyBorder="1"/>
    <xf numFmtId="3" fontId="4" fillId="4" borderId="4" xfId="0" applyNumberFormat="1" applyFont="1" applyFill="1" applyBorder="1"/>
    <xf numFmtId="0" fontId="28" fillId="4" borderId="4" xfId="0" applyFont="1" applyFill="1" applyBorder="1"/>
    <xf numFmtId="3" fontId="4" fillId="0" borderId="4" xfId="0" applyNumberFormat="1" applyFont="1" applyBorder="1"/>
    <xf numFmtId="0" fontId="0" fillId="4" borderId="4" xfId="0" applyFill="1" applyBorder="1" applyAlignment="1">
      <alignment horizontal="center"/>
    </xf>
    <xf numFmtId="3" fontId="4" fillId="0" borderId="0" xfId="0" applyNumberFormat="1" applyFont="1"/>
    <xf numFmtId="0" fontId="1" fillId="0" borderId="0" xfId="0" applyFont="1"/>
    <xf numFmtId="0" fontId="29" fillId="0" borderId="0" xfId="0" applyFont="1"/>
    <xf numFmtId="3" fontId="26" fillId="0" borderId="0" xfId="0" applyNumberFormat="1" applyFont="1"/>
    <xf numFmtId="0" fontId="26" fillId="0" borderId="0" xfId="0" applyFont="1"/>
    <xf numFmtId="171" fontId="1" fillId="0" borderId="3" xfId="2" applyNumberFormat="1" applyFill="1" applyBorder="1"/>
    <xf numFmtId="44" fontId="4" fillId="0" borderId="0" xfId="3" applyNumberFormat="1" applyFont="1" applyFill="1" applyBorder="1"/>
    <xf numFmtId="172" fontId="0" fillId="0" borderId="3" xfId="0" applyNumberFormat="1" applyBorder="1" applyAlignment="1">
      <alignment horizontal="right"/>
    </xf>
    <xf numFmtId="44" fontId="0" fillId="4" borderId="0" xfId="0" applyNumberFormat="1" applyFill="1" applyAlignment="1">
      <alignment horizontal="center"/>
    </xf>
    <xf numFmtId="168" fontId="0" fillId="4" borderId="0" xfId="3" applyNumberFormat="1" applyFont="1" applyFill="1" applyBorder="1" applyAlignment="1">
      <alignment horizontal="center"/>
    </xf>
    <xf numFmtId="169" fontId="0" fillId="0" borderId="3" xfId="0" applyNumberFormat="1" applyBorder="1" applyAlignment="1">
      <alignment horizontal="right"/>
    </xf>
    <xf numFmtId="173" fontId="1" fillId="0" borderId="3" xfId="2" applyNumberFormat="1" applyFill="1" applyBorder="1"/>
    <xf numFmtId="7" fontId="4" fillId="0" borderId="0" xfId="2" applyNumberFormat="1" applyFont="1" applyFill="1" applyBorder="1"/>
    <xf numFmtId="174" fontId="1" fillId="0" borderId="3" xfId="2" applyNumberFormat="1" applyFill="1" applyBorder="1"/>
    <xf numFmtId="0" fontId="0" fillId="0" borderId="3" xfId="0" applyBorder="1" applyAlignment="1">
      <alignment horizontal="center"/>
    </xf>
    <xf numFmtId="168" fontId="0" fillId="0" borderId="3" xfId="0" applyNumberFormat="1" applyBorder="1" applyAlignment="1">
      <alignment horizontal="right"/>
    </xf>
    <xf numFmtId="168" fontId="1" fillId="0" borderId="3" xfId="3" applyNumberFormat="1" applyFill="1" applyBorder="1" applyAlignment="1">
      <alignment horizontal="center"/>
    </xf>
    <xf numFmtId="44" fontId="0" fillId="0" borderId="3" xfId="0" applyNumberFormat="1" applyBorder="1" applyAlignment="1">
      <alignment horizontal="right"/>
    </xf>
    <xf numFmtId="168" fontId="10" fillId="0" borderId="3" xfId="3" applyNumberFormat="1" applyFont="1" applyFill="1" applyBorder="1" applyAlignment="1">
      <alignment horizontal="right"/>
    </xf>
    <xf numFmtId="7" fontId="0" fillId="0" borderId="3" xfId="0" applyNumberFormat="1" applyBorder="1" applyAlignment="1">
      <alignment horizontal="right"/>
    </xf>
    <xf numFmtId="7" fontId="1" fillId="0" borderId="3" xfId="2" applyNumberFormat="1" applyFill="1" applyBorder="1"/>
    <xf numFmtId="0" fontId="10" fillId="0" borderId="0" xfId="0" applyFont="1" applyAlignment="1">
      <alignment horizontal="center"/>
    </xf>
    <xf numFmtId="170" fontId="10" fillId="0" borderId="3" xfId="5" applyNumberFormat="1" applyFill="1" applyBorder="1"/>
    <xf numFmtId="44" fontId="10" fillId="0" borderId="3" xfId="5" applyFill="1" applyBorder="1"/>
    <xf numFmtId="169" fontId="10" fillId="0" borderId="3" xfId="5" applyNumberFormat="1" applyFont="1" applyFill="1" applyBorder="1"/>
    <xf numFmtId="44" fontId="0" fillId="0" borderId="3" xfId="5" applyFont="1" applyFill="1" applyBorder="1"/>
    <xf numFmtId="175" fontId="26" fillId="4" borderId="0" xfId="0" quotePrefix="1" applyNumberFormat="1" applyFont="1" applyFill="1" applyAlignment="1">
      <alignment horizontal="center"/>
    </xf>
    <xf numFmtId="3" fontId="0" fillId="4" borderId="0" xfId="0" applyNumberFormat="1" applyFill="1"/>
    <xf numFmtId="0" fontId="21" fillId="4" borderId="0" xfId="0" applyFont="1" applyFill="1"/>
    <xf numFmtId="3" fontId="25" fillId="4" borderId="0" xfId="0" applyNumberFormat="1" applyFont="1" applyFill="1"/>
    <xf numFmtId="3" fontId="30" fillId="4" borderId="0" xfId="0" applyNumberFormat="1" applyFont="1" applyFill="1"/>
    <xf numFmtId="0" fontId="25" fillId="4" borderId="0" xfId="0" applyFont="1" applyFill="1" applyAlignment="1">
      <alignment horizontal="center"/>
    </xf>
    <xf numFmtId="0" fontId="30" fillId="4" borderId="0" xfId="0" applyFont="1" applyFill="1"/>
    <xf numFmtId="17" fontId="30" fillId="4" borderId="0" xfId="0" quotePrefix="1" applyNumberFormat="1" applyFont="1" applyFill="1" applyAlignment="1">
      <alignment horizontal="center"/>
    </xf>
    <xf numFmtId="44" fontId="4" fillId="4" borderId="0" xfId="2" applyFont="1" applyFill="1" applyBorder="1"/>
    <xf numFmtId="17" fontId="26" fillId="4" borderId="0" xfId="0" quotePrefix="1" applyNumberFormat="1" applyFont="1" applyFill="1" applyAlignment="1">
      <alignment horizontal="center"/>
    </xf>
    <xf numFmtId="0" fontId="25" fillId="4" borderId="4" xfId="0" applyFont="1" applyFill="1" applyBorder="1"/>
    <xf numFmtId="44" fontId="25" fillId="4" borderId="4" xfId="0" applyNumberFormat="1" applyFont="1" applyFill="1" applyBorder="1" applyAlignment="1">
      <alignment horizontal="center"/>
    </xf>
    <xf numFmtId="44" fontId="25" fillId="4" borderId="4" xfId="2" applyFont="1" applyFill="1" applyBorder="1"/>
    <xf numFmtId="44" fontId="25" fillId="4" borderId="0" xfId="2" applyFont="1" applyFill="1" applyBorder="1"/>
    <xf numFmtId="44" fontId="25" fillId="0" borderId="0" xfId="2" applyFont="1"/>
    <xf numFmtId="39" fontId="4" fillId="4" borderId="0" xfId="0" applyNumberFormat="1" applyFont="1" applyFill="1"/>
    <xf numFmtId="0" fontId="4" fillId="0" borderId="0" xfId="0" applyFont="1"/>
    <xf numFmtId="166" fontId="4" fillId="0" borderId="0" xfId="3" applyNumberFormat="1" applyFont="1"/>
    <xf numFmtId="0" fontId="31" fillId="0" borderId="0" xfId="0" applyFont="1" applyAlignment="1">
      <alignment horizontal="left"/>
    </xf>
    <xf numFmtId="39" fontId="31" fillId="4" borderId="0" xfId="0" applyNumberFormat="1" applyFont="1" applyFill="1"/>
    <xf numFmtId="0" fontId="1" fillId="4" borderId="0" xfId="0" applyFont="1" applyFill="1"/>
    <xf numFmtId="0" fontId="23" fillId="0" borderId="0" xfId="0" applyFont="1" applyAlignment="1">
      <alignment horizontal="left"/>
    </xf>
    <xf numFmtId="0" fontId="15" fillId="0" borderId="0" xfId="0" applyFont="1"/>
    <xf numFmtId="39" fontId="15" fillId="0" borderId="0" xfId="2" applyNumberFormat="1" applyFont="1"/>
    <xf numFmtId="39" fontId="23" fillId="0" borderId="0" xfId="2" applyNumberFormat="1" applyFont="1"/>
    <xf numFmtId="17" fontId="10" fillId="0" borderId="0" xfId="2" applyNumberFormat="1" applyFont="1" applyAlignment="1">
      <alignment horizontal="center"/>
    </xf>
    <xf numFmtId="0" fontId="4" fillId="0" borderId="0" xfId="0" applyFont="1" applyAlignment="1">
      <alignment horizontal="left"/>
    </xf>
    <xf numFmtId="0" fontId="25" fillId="0" borderId="0" xfId="0" applyFont="1"/>
    <xf numFmtId="0" fontId="4" fillId="0" borderId="0" xfId="0" applyFont="1" applyAlignment="1">
      <alignment horizontal="center"/>
    </xf>
    <xf numFmtId="169" fontId="10" fillId="0" borderId="0" xfId="5" applyNumberFormat="1" applyFill="1" applyBorder="1"/>
    <xf numFmtId="176" fontId="10" fillId="0" borderId="0" xfId="5" applyNumberFormat="1" applyFill="1" applyBorder="1"/>
    <xf numFmtId="0" fontId="10" fillId="0" borderId="0" xfId="0" applyFont="1" applyAlignment="1">
      <alignment horizontal="right"/>
    </xf>
    <xf numFmtId="172" fontId="10" fillId="0" borderId="0" xfId="6" applyNumberFormat="1" applyFont="1" applyFill="1" applyBorder="1" applyAlignment="1">
      <alignment horizontal="right"/>
    </xf>
    <xf numFmtId="169" fontId="10" fillId="0" borderId="0" xfId="5" applyNumberFormat="1" applyFont="1" applyFill="1" applyBorder="1"/>
    <xf numFmtId="0" fontId="10" fillId="0" borderId="7" xfId="0" applyFont="1" applyBorder="1" applyAlignment="1">
      <alignment horizontal="right"/>
    </xf>
    <xf numFmtId="168" fontId="10" fillId="0" borderId="0" xfId="0" applyNumberFormat="1" applyFont="1" applyAlignment="1">
      <alignment horizontal="center"/>
    </xf>
    <xf numFmtId="172" fontId="10" fillId="0" borderId="0" xfId="6" applyNumberFormat="1" applyFont="1" applyBorder="1" applyAlignment="1">
      <alignment horizontal="center"/>
    </xf>
    <xf numFmtId="0" fontId="32" fillId="0" borderId="0" xfId="0" applyFont="1" applyAlignment="1">
      <alignment horizontal="center"/>
    </xf>
    <xf numFmtId="169" fontId="10" fillId="0" borderId="0" xfId="7" applyNumberFormat="1" applyFont="1" applyFill="1" applyBorder="1"/>
    <xf numFmtId="177" fontId="0" fillId="0" borderId="0" xfId="5" applyNumberFormat="1" applyFont="1" applyFill="1" applyBorder="1"/>
    <xf numFmtId="169" fontId="10" fillId="0" borderId="3" xfId="5" applyNumberFormat="1" applyFont="1" applyFill="1" applyBorder="1" applyAlignment="1">
      <alignment horizontal="center"/>
    </xf>
    <xf numFmtId="0" fontId="0" fillId="0" borderId="0" xfId="0" applyAlignment="1">
      <alignment horizontal="center" vertical="center"/>
    </xf>
    <xf numFmtId="44" fontId="10" fillId="0" borderId="3" xfId="5" applyFont="1" applyFill="1" applyBorder="1" applyAlignment="1">
      <alignment horizontal="center" vertical="center"/>
    </xf>
    <xf numFmtId="44" fontId="0" fillId="0" borderId="3" xfId="5" applyFont="1" applyFill="1" applyBorder="1" applyAlignment="1">
      <alignment horizontal="center" vertical="center"/>
    </xf>
    <xf numFmtId="44" fontId="0" fillId="0" borderId="3" xfId="0" applyNumberFormat="1" applyBorder="1" applyAlignment="1">
      <alignment horizontal="center" vertical="center"/>
    </xf>
    <xf numFmtId="14" fontId="0" fillId="0" borderId="0" xfId="0" applyNumberFormat="1" applyAlignment="1">
      <alignment horizontal="center" vertical="center"/>
    </xf>
    <xf numFmtId="169" fontId="10" fillId="0" borderId="3" xfId="5" applyNumberFormat="1" applyFont="1" applyFill="1" applyBorder="1" applyAlignment="1">
      <alignment horizontal="center" vertical="center"/>
    </xf>
    <xf numFmtId="169" fontId="0" fillId="0" borderId="3" xfId="5" applyNumberFormat="1" applyFont="1" applyFill="1" applyBorder="1" applyAlignment="1">
      <alignment horizontal="center" vertical="center"/>
    </xf>
    <xf numFmtId="169" fontId="0" fillId="0" borderId="3" xfId="0" applyNumberFormat="1" applyBorder="1" applyAlignment="1">
      <alignment horizontal="center" vertical="center"/>
    </xf>
    <xf numFmtId="169" fontId="10" fillId="0" borderId="0" xfId="5" applyNumberFormat="1" applyFont="1" applyFill="1" applyBorder="1" applyAlignment="1">
      <alignment horizontal="center"/>
    </xf>
    <xf numFmtId="178" fontId="0" fillId="0" borderId="0" xfId="5" applyNumberFormat="1" applyFont="1" applyFill="1" applyBorder="1"/>
    <xf numFmtId="14" fontId="10" fillId="0" borderId="0" xfId="0" applyNumberFormat="1" applyFont="1" applyAlignment="1">
      <alignment horizontal="right"/>
    </xf>
    <xf numFmtId="169" fontId="0" fillId="0" borderId="0" xfId="5" applyNumberFormat="1" applyFont="1" applyBorder="1"/>
    <xf numFmtId="44" fontId="10" fillId="0" borderId="0" xfId="5" applyFill="1" applyBorder="1"/>
    <xf numFmtId="0" fontId="23" fillId="0" borderId="0" xfId="0" applyFont="1" applyAlignment="1">
      <alignment horizontal="center"/>
    </xf>
    <xf numFmtId="168" fontId="10" fillId="0" borderId="0" xfId="6" applyNumberFormat="1" applyFill="1" applyBorder="1"/>
    <xf numFmtId="168" fontId="10" fillId="0" borderId="0" xfId="6" applyNumberFormat="1" applyFont="1" applyFill="1" applyBorder="1"/>
    <xf numFmtId="44" fontId="10" fillId="0" borderId="0" xfId="5" applyFont="1" applyFill="1" applyBorder="1"/>
    <xf numFmtId="169" fontId="10" fillId="0" borderId="0" xfId="5" applyNumberFormat="1" applyBorder="1"/>
    <xf numFmtId="168" fontId="10" fillId="0" borderId="0" xfId="6" applyNumberFormat="1" applyFont="1" applyFill="1" applyBorder="1" applyAlignment="1">
      <alignment horizontal="center"/>
    </xf>
    <xf numFmtId="169" fontId="0" fillId="0" borderId="0" xfId="5" applyNumberFormat="1" applyFont="1" applyBorder="1" applyAlignment="1">
      <alignment horizontal="center"/>
    </xf>
    <xf numFmtId="178" fontId="8" fillId="0" borderId="0" xfId="5" applyNumberFormat="1" applyFont="1" applyBorder="1" applyAlignment="1">
      <alignment horizontal="center"/>
    </xf>
    <xf numFmtId="7" fontId="10" fillId="0" borderId="0" xfId="0" applyNumberFormat="1" applyFont="1" applyAlignment="1">
      <alignment horizontal="center"/>
    </xf>
    <xf numFmtId="44" fontId="0" fillId="0" borderId="0" xfId="5" applyFont="1" applyFill="1" applyBorder="1"/>
    <xf numFmtId="168" fontId="0" fillId="0" borderId="0" xfId="6" applyNumberFormat="1" applyFont="1" applyBorder="1"/>
    <xf numFmtId="44" fontId="0" fillId="0" borderId="0" xfId="5" applyFont="1" applyBorder="1"/>
    <xf numFmtId="44" fontId="10" fillId="0" borderId="3" xfId="5" applyFont="1" applyBorder="1" applyAlignment="1">
      <alignment horizontal="center"/>
    </xf>
    <xf numFmtId="169" fontId="10" fillId="0" borderId="3" xfId="5" applyNumberFormat="1" applyFont="1" applyBorder="1" applyAlignment="1">
      <alignment horizontal="center"/>
    </xf>
    <xf numFmtId="14" fontId="0" fillId="0" borderId="3" xfId="0" applyNumberFormat="1" applyBorder="1"/>
    <xf numFmtId="44" fontId="10" fillId="0" borderId="3" xfId="5" applyFont="1" applyFill="1" applyBorder="1" applyAlignment="1">
      <alignment horizontal="center"/>
    </xf>
    <xf numFmtId="44" fontId="10" fillId="0" borderId="0" xfId="5" applyFont="1" applyFill="1" applyBorder="1" applyAlignment="1">
      <alignment horizontal="center" vertical="center"/>
    </xf>
    <xf numFmtId="44" fontId="0" fillId="0" borderId="0" xfId="5" applyFont="1" applyFill="1" applyBorder="1" applyAlignment="1">
      <alignment horizontal="center" vertical="center"/>
    </xf>
    <xf numFmtId="44" fontId="0" fillId="0" borderId="0" xfId="0" applyNumberFormat="1" applyAlignment="1">
      <alignment horizontal="center" vertical="center"/>
    </xf>
    <xf numFmtId="169" fontId="10" fillId="0" borderId="0" xfId="5" applyNumberFormat="1" applyFont="1" applyFill="1" applyBorder="1" applyAlignment="1">
      <alignment horizontal="center" vertical="center"/>
    </xf>
    <xf numFmtId="169" fontId="0" fillId="0" borderId="0" xfId="5" applyNumberFormat="1" applyFont="1" applyFill="1" applyBorder="1" applyAlignment="1">
      <alignment horizontal="center" vertical="center"/>
    </xf>
    <xf numFmtId="169" fontId="0" fillId="0" borderId="0" xfId="0" applyNumberFormat="1" applyAlignment="1">
      <alignment horizontal="center" vertical="center"/>
    </xf>
    <xf numFmtId="168" fontId="10" fillId="0" borderId="3" xfId="6" applyNumberFormat="1" applyFont="1" applyFill="1" applyBorder="1" applyAlignment="1">
      <alignment horizontal="center"/>
    </xf>
    <xf numFmtId="44" fontId="10" fillId="0" borderId="0" xfId="5" applyFont="1" applyBorder="1" applyAlignment="1">
      <alignment horizontal="center"/>
    </xf>
    <xf numFmtId="169" fontId="10" fillId="0" borderId="0" xfId="5" applyNumberFormat="1" applyFont="1" applyBorder="1" applyAlignment="1">
      <alignment horizontal="center"/>
    </xf>
    <xf numFmtId="44" fontId="10" fillId="0" borderId="2" xfId="5" applyFont="1" applyBorder="1" applyAlignment="1">
      <alignment horizontal="center"/>
    </xf>
    <xf numFmtId="44" fontId="10" fillId="0" borderId="0" xfId="5" applyFont="1" applyFill="1" applyBorder="1" applyAlignment="1">
      <alignment horizontal="center"/>
    </xf>
    <xf numFmtId="169" fontId="10" fillId="0" borderId="3" xfId="5" applyNumberFormat="1" applyFill="1" applyBorder="1"/>
    <xf numFmtId="168" fontId="10" fillId="0" borderId="3" xfId="6" applyNumberFormat="1" applyFill="1" applyBorder="1"/>
    <xf numFmtId="44" fontId="10" fillId="0" borderId="3" xfId="5" applyFont="1" applyFill="1" applyBorder="1"/>
    <xf numFmtId="7" fontId="10" fillId="0" borderId="3" xfId="0" applyNumberFormat="1" applyFont="1" applyBorder="1" applyAlignment="1">
      <alignment horizontal="center"/>
    </xf>
    <xf numFmtId="0" fontId="0" fillId="0" borderId="3" xfId="0" applyBorder="1"/>
    <xf numFmtId="0" fontId="28" fillId="4" borderId="0" xfId="0" applyFont="1" applyFill="1" applyAlignment="1">
      <alignment vertical="center" wrapText="1"/>
    </xf>
    <xf numFmtId="0" fontId="26" fillId="4" borderId="0" xfId="0" applyFont="1" applyFill="1" applyAlignment="1">
      <alignment vertical="center" wrapText="1"/>
    </xf>
    <xf numFmtId="0" fontId="28" fillId="0" borderId="0" xfId="0" applyFont="1" applyAlignment="1">
      <alignment vertical="center" wrapText="1"/>
    </xf>
    <xf numFmtId="0" fontId="26" fillId="0" borderId="0" xfId="0" applyFont="1" applyAlignment="1">
      <alignment vertical="center" wrapText="1"/>
    </xf>
    <xf numFmtId="168" fontId="0" fillId="0" borderId="3" xfId="3" applyNumberFormat="1" applyFont="1" applyFill="1" applyBorder="1" applyAlignment="1">
      <alignment horizontal="right"/>
    </xf>
    <xf numFmtId="169" fontId="0" fillId="0" borderId="3" xfId="5" applyNumberFormat="1" applyFont="1" applyFill="1" applyBorder="1"/>
    <xf numFmtId="178" fontId="10" fillId="5" borderId="3" xfId="5" applyNumberFormat="1" applyFont="1" applyFill="1" applyBorder="1" applyAlignment="1">
      <alignment horizontal="center"/>
    </xf>
    <xf numFmtId="169" fontId="10" fillId="0" borderId="0" xfId="5" applyNumberFormat="1" applyFill="1"/>
    <xf numFmtId="176" fontId="10" fillId="0" borderId="0" xfId="5" applyNumberFormat="1" applyFill="1"/>
    <xf numFmtId="172" fontId="10" fillId="0" borderId="0" xfId="6" applyNumberFormat="1" applyFont="1" applyFill="1" applyAlignment="1">
      <alignment horizontal="right"/>
    </xf>
    <xf numFmtId="168" fontId="10" fillId="0" borderId="8" xfId="0" applyNumberFormat="1" applyFont="1" applyBorder="1" applyAlignment="1">
      <alignment horizontal="center"/>
    </xf>
    <xf numFmtId="172" fontId="10" fillId="0" borderId="8" xfId="6" applyNumberFormat="1" applyFont="1" applyBorder="1" applyAlignment="1">
      <alignment horizontal="center"/>
    </xf>
    <xf numFmtId="169" fontId="10" fillId="0" borderId="0" xfId="7" applyNumberFormat="1" applyFill="1" applyBorder="1"/>
    <xf numFmtId="169" fontId="10" fillId="0" borderId="0" xfId="5" applyNumberFormat="1" applyFont="1" applyFill="1"/>
    <xf numFmtId="14" fontId="10" fillId="0" borderId="0" xfId="0" applyNumberFormat="1" applyFont="1"/>
    <xf numFmtId="0" fontId="0" fillId="0" borderId="3" xfId="0" applyBorder="1" applyAlignment="1">
      <alignment horizontal="center" vertical="center"/>
    </xf>
    <xf numFmtId="14" fontId="0" fillId="0" borderId="3" xfId="0" applyNumberFormat="1" applyBorder="1" applyAlignment="1">
      <alignment horizontal="center" vertical="center"/>
    </xf>
    <xf numFmtId="178" fontId="0" fillId="0" borderId="0" xfId="5" applyNumberFormat="1" applyFont="1" applyFill="1"/>
    <xf numFmtId="169" fontId="0" fillId="0" borderId="0" xfId="5" applyNumberFormat="1" applyFont="1"/>
    <xf numFmtId="44" fontId="10" fillId="0" borderId="0" xfId="5" applyFill="1"/>
    <xf numFmtId="168" fontId="10" fillId="0" borderId="0" xfId="6" applyNumberFormat="1" applyFill="1"/>
    <xf numFmtId="44" fontId="10" fillId="0" borderId="0" xfId="5" applyFont="1" applyFill="1"/>
    <xf numFmtId="169" fontId="10" fillId="0" borderId="0" xfId="5" applyNumberFormat="1"/>
    <xf numFmtId="178" fontId="8" fillId="0" borderId="3" xfId="5" applyNumberFormat="1" applyFont="1" applyBorder="1" applyAlignment="1">
      <alignment horizontal="center"/>
    </xf>
    <xf numFmtId="44" fontId="0" fillId="0" borderId="0" xfId="5" applyFont="1" applyFill="1"/>
    <xf numFmtId="168" fontId="0" fillId="0" borderId="0" xfId="6" applyNumberFormat="1" applyFont="1"/>
    <xf numFmtId="44" fontId="0" fillId="0" borderId="3" xfId="5" applyFont="1" applyBorder="1"/>
    <xf numFmtId="169" fontId="0" fillId="4" borderId="3" xfId="5" applyNumberFormat="1" applyFont="1" applyFill="1" applyBorder="1" applyAlignment="1">
      <alignment horizontal="center"/>
    </xf>
    <xf numFmtId="44" fontId="0" fillId="0" borderId="0" xfId="5" applyFont="1"/>
    <xf numFmtId="0" fontId="0" fillId="0" borderId="2" xfId="0" applyBorder="1" applyAlignment="1">
      <alignment horizontal="center" vertical="center"/>
    </xf>
    <xf numFmtId="169" fontId="0" fillId="0" borderId="2" xfId="5" applyNumberFormat="1" applyFont="1" applyFill="1" applyBorder="1" applyAlignment="1">
      <alignment horizontal="center" vertical="center"/>
    </xf>
    <xf numFmtId="169" fontId="0" fillId="4" borderId="0" xfId="5" applyNumberFormat="1"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0" borderId="12" xfId="0" applyBorder="1"/>
    <xf numFmtId="168" fontId="0" fillId="0" borderId="8" xfId="3" applyNumberFormat="1" applyFont="1" applyBorder="1"/>
    <xf numFmtId="0" fontId="0" fillId="0" borderId="8" xfId="0" applyBorder="1" applyAlignment="1">
      <alignment horizontal="center"/>
    </xf>
    <xf numFmtId="0" fontId="34" fillId="0" borderId="13" xfId="0" applyFont="1" applyBorder="1" applyAlignment="1" applyProtection="1">
      <alignment horizontal="center"/>
      <protection locked="0" hidden="1"/>
    </xf>
    <xf numFmtId="0" fontId="20" fillId="6" borderId="14" xfId="0" applyFont="1" applyFill="1" applyBorder="1"/>
    <xf numFmtId="170" fontId="20" fillId="6" borderId="3" xfId="2" applyNumberFormat="1" applyFont="1" applyFill="1" applyBorder="1"/>
    <xf numFmtId="0" fontId="20" fillId="6" borderId="3" xfId="0" applyFont="1" applyFill="1" applyBorder="1" applyAlignment="1">
      <alignment horizontal="center"/>
    </xf>
    <xf numFmtId="0" fontId="0" fillId="0" borderId="14" xfId="0" applyBorder="1"/>
    <xf numFmtId="179" fontId="0" fillId="0" borderId="3" xfId="2" applyNumberFormat="1" applyFont="1" applyBorder="1"/>
    <xf numFmtId="0" fontId="34" fillId="0" borderId="16" xfId="0" applyFont="1" applyBorder="1" applyAlignment="1" applyProtection="1">
      <alignment horizontal="center"/>
      <protection locked="0"/>
    </xf>
    <xf numFmtId="0" fontId="0" fillId="6" borderId="14" xfId="0" applyFill="1" applyBorder="1"/>
    <xf numFmtId="170" fontId="0" fillId="6" borderId="3" xfId="2" applyNumberFormat="1" applyFont="1" applyFill="1" applyBorder="1"/>
    <xf numFmtId="170" fontId="0" fillId="0" borderId="3" xfId="2" applyNumberFormat="1" applyFont="1" applyBorder="1"/>
    <xf numFmtId="0" fontId="0" fillId="6" borderId="3" xfId="0" applyFill="1" applyBorder="1" applyAlignment="1">
      <alignment horizontal="center"/>
    </xf>
    <xf numFmtId="0" fontId="34" fillId="6" borderId="16" xfId="0" applyFont="1" applyFill="1" applyBorder="1" applyAlignment="1" applyProtection="1">
      <alignment horizontal="center"/>
      <protection locked="0"/>
    </xf>
    <xf numFmtId="170" fontId="0" fillId="0" borderId="0" xfId="2" applyNumberFormat="1" applyFont="1" applyBorder="1"/>
    <xf numFmtId="0" fontId="8" fillId="0" borderId="0" xfId="0" applyFont="1" applyAlignment="1">
      <alignment horizontal="center"/>
    </xf>
    <xf numFmtId="178" fontId="10" fillId="5" borderId="0" xfId="5" applyNumberFormat="1" applyFont="1" applyFill="1" applyBorder="1" applyAlignment="1">
      <alignment horizontal="center"/>
    </xf>
    <xf numFmtId="166" fontId="10" fillId="4" borderId="0" xfId="8" applyNumberFormat="1" applyFont="1" applyFill="1" applyBorder="1"/>
    <xf numFmtId="44" fontId="15" fillId="4" borderId="4" xfId="9" applyFont="1" applyFill="1" applyBorder="1"/>
    <xf numFmtId="44" fontId="10" fillId="0" borderId="3" xfId="9" applyFont="1" applyFill="1" applyBorder="1"/>
    <xf numFmtId="44" fontId="10" fillId="0" borderId="3" xfId="9" applyFill="1" applyBorder="1"/>
    <xf numFmtId="167" fontId="10" fillId="0" borderId="3" xfId="9" applyNumberFormat="1" applyFill="1" applyBorder="1"/>
    <xf numFmtId="168" fontId="10" fillId="4" borderId="0" xfId="8" applyNumberFormat="1" applyFill="1" applyBorder="1"/>
    <xf numFmtId="44" fontId="10" fillId="4" borderId="0" xfId="9" applyFill="1" applyBorder="1"/>
    <xf numFmtId="0" fontId="10" fillId="4" borderId="0" xfId="9" applyNumberFormat="1" applyFont="1" applyFill="1" applyBorder="1"/>
    <xf numFmtId="169" fontId="10" fillId="0" borderId="3" xfId="9" applyNumberFormat="1" applyFill="1" applyBorder="1"/>
    <xf numFmtId="170" fontId="10" fillId="0" borderId="3" xfId="9" applyNumberFormat="1" applyFill="1" applyBorder="1"/>
    <xf numFmtId="169" fontId="10" fillId="4" borderId="0" xfId="9" applyNumberFormat="1" applyFill="1" applyBorder="1"/>
    <xf numFmtId="171" fontId="10" fillId="0" borderId="3" xfId="9" applyNumberFormat="1" applyFill="1" applyBorder="1"/>
    <xf numFmtId="44" fontId="4" fillId="0" borderId="0" xfId="8" applyNumberFormat="1" applyFont="1" applyFill="1" applyBorder="1"/>
    <xf numFmtId="168" fontId="0" fillId="4" borderId="0" xfId="8" applyNumberFormat="1" applyFont="1" applyFill="1" applyBorder="1" applyAlignment="1">
      <alignment horizontal="center"/>
    </xf>
    <xf numFmtId="173" fontId="10" fillId="0" borderId="3" xfId="9" applyNumberFormat="1" applyFill="1" applyBorder="1"/>
    <xf numFmtId="7" fontId="4" fillId="0" borderId="0" xfId="9" applyNumberFormat="1" applyFont="1" applyFill="1" applyBorder="1"/>
    <xf numFmtId="174" fontId="10" fillId="0" borderId="3" xfId="9" applyNumberFormat="1" applyFill="1" applyBorder="1"/>
    <xf numFmtId="168" fontId="10" fillId="0" borderId="3" xfId="8" applyNumberFormat="1" applyFill="1" applyBorder="1" applyAlignment="1">
      <alignment horizontal="center"/>
    </xf>
    <xf numFmtId="168" fontId="10" fillId="0" borderId="3" xfId="8" applyNumberFormat="1" applyFont="1" applyFill="1" applyBorder="1" applyAlignment="1">
      <alignment horizontal="right"/>
    </xf>
    <xf numFmtId="7" fontId="10" fillId="0" borderId="3" xfId="9" applyNumberFormat="1" applyFill="1" applyBorder="1"/>
    <xf numFmtId="44" fontId="4" fillId="4" borderId="0" xfId="9" applyFont="1" applyFill="1" applyBorder="1"/>
    <xf numFmtId="44" fontId="25" fillId="4" borderId="4" xfId="9" applyFont="1" applyFill="1" applyBorder="1"/>
    <xf numFmtId="44" fontId="25" fillId="4" borderId="0" xfId="9" applyFont="1" applyFill="1" applyBorder="1"/>
    <xf numFmtId="44" fontId="25" fillId="0" borderId="0" xfId="9" applyFont="1"/>
    <xf numFmtId="166" fontId="4" fillId="0" borderId="0" xfId="8" applyNumberFormat="1" applyFont="1"/>
    <xf numFmtId="39" fontId="15" fillId="0" borderId="0" xfId="9" applyNumberFormat="1" applyFont="1"/>
    <xf numFmtId="39" fontId="23" fillId="0" borderId="0" xfId="9" applyNumberFormat="1" applyFont="1"/>
    <xf numFmtId="17" fontId="10" fillId="0" borderId="0" xfId="9" applyNumberFormat="1" applyFont="1" applyAlignment="1">
      <alignment horizontal="center"/>
    </xf>
    <xf numFmtId="168" fontId="10" fillId="0" borderId="0" xfId="6" applyNumberFormat="1" applyFont="1" applyFill="1"/>
    <xf numFmtId="177" fontId="0" fillId="0" borderId="3" xfId="0" applyNumberFormat="1" applyBorder="1" applyAlignment="1">
      <alignment horizontal="center" vertical="center"/>
    </xf>
    <xf numFmtId="177" fontId="0" fillId="0" borderId="0" xfId="0" applyNumberFormat="1" applyAlignment="1">
      <alignment horizontal="center" vertical="center"/>
    </xf>
    <xf numFmtId="178" fontId="0" fillId="0" borderId="3" xfId="5" applyNumberFormat="1" applyFont="1" applyFill="1" applyBorder="1"/>
    <xf numFmtId="169" fontId="0" fillId="0" borderId="3" xfId="5" applyNumberFormat="1" applyFont="1" applyBorder="1"/>
    <xf numFmtId="176" fontId="10" fillId="0" borderId="3" xfId="5" applyNumberFormat="1" applyFill="1" applyBorder="1"/>
    <xf numFmtId="169" fontId="10" fillId="0" borderId="3" xfId="7" applyNumberFormat="1" applyFont="1" applyFill="1" applyBorder="1"/>
    <xf numFmtId="14" fontId="1" fillId="2" borderId="0" xfId="0" applyNumberFormat="1" applyFont="1" applyFill="1"/>
    <xf numFmtId="177" fontId="10" fillId="0" borderId="3" xfId="5" applyNumberFormat="1" applyFont="1" applyFill="1" applyBorder="1"/>
    <xf numFmtId="177" fontId="0" fillId="0" borderId="3" xfId="0" applyNumberFormat="1" applyBorder="1" applyAlignment="1">
      <alignment horizontal="right"/>
    </xf>
    <xf numFmtId="177" fontId="10" fillId="0" borderId="0" xfId="5" applyNumberFormat="1" applyFont="1" applyFill="1" applyBorder="1"/>
    <xf numFmtId="177" fontId="0" fillId="0" borderId="3" xfId="5" applyNumberFormat="1" applyFont="1" applyFill="1" applyBorder="1"/>
    <xf numFmtId="169" fontId="1" fillId="0" borderId="0" xfId="7" applyNumberFormat="1" applyFont="1" applyFill="1" applyBorder="1"/>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4" fontId="1" fillId="0" borderId="0" xfId="0" applyNumberFormat="1" applyFon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2" borderId="0" xfId="0"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0" fillId="2" borderId="0" xfId="0" applyFill="1" applyAlignment="1">
      <alignment horizontal="center"/>
    </xf>
    <xf numFmtId="0" fontId="5" fillId="2" borderId="0" xfId="0" applyFont="1" applyFill="1" applyAlignment="1">
      <alignment horizontal="center"/>
    </xf>
    <xf numFmtId="0" fontId="6" fillId="2" borderId="0" xfId="0" applyFont="1" applyFill="1" applyAlignment="1">
      <alignment vertical="center" wrapText="1"/>
    </xf>
    <xf numFmtId="0" fontId="10" fillId="0" borderId="0" xfId="0" applyFont="1" applyAlignment="1">
      <alignment horizontal="center"/>
    </xf>
    <xf numFmtId="0" fontId="0" fillId="0" borderId="0" xfId="0" applyAlignment="1">
      <alignment horizontal="center"/>
    </xf>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64" fontId="20" fillId="0" borderId="0" xfId="0" applyNumberFormat="1" applyFont="1" applyAlignment="1">
      <alignment horizontal="left"/>
    </xf>
    <xf numFmtId="0" fontId="8" fillId="0" borderId="0" xfId="0" applyFont="1" applyAlignment="1">
      <alignment horizontal="center"/>
    </xf>
    <xf numFmtId="0" fontId="4" fillId="0" borderId="0" xfId="0" applyFont="1" applyAlignment="1">
      <alignment vertical="center" wrapText="1"/>
    </xf>
    <xf numFmtId="0" fontId="0" fillId="0" borderId="0" xfId="0" applyAlignment="1">
      <alignment vertical="center" wrapText="1"/>
    </xf>
    <xf numFmtId="0" fontId="15" fillId="0" borderId="0" xfId="0" applyFont="1" applyAlignment="1">
      <alignment vertical="center"/>
    </xf>
    <xf numFmtId="0" fontId="23" fillId="0" borderId="0" xfId="0" applyFont="1" applyAlignment="1">
      <alignment horizontal="center"/>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34" fillId="6" borderId="15" xfId="0" applyFont="1" applyFill="1" applyBorder="1" applyAlignment="1" applyProtection="1">
      <alignment horizontal="center"/>
      <protection locked="0"/>
    </xf>
    <xf numFmtId="0" fontId="34" fillId="6" borderId="13" xfId="0" applyFont="1" applyFill="1" applyBorder="1" applyAlignment="1" applyProtection="1">
      <alignment horizontal="center"/>
      <protection locked="0"/>
    </xf>
    <xf numFmtId="0" fontId="0" fillId="6" borderId="17" xfId="0" applyFill="1" applyBorder="1" applyAlignment="1">
      <alignment horizontal="center" vertical="center"/>
    </xf>
    <xf numFmtId="0" fontId="34" fillId="6" borderId="18" xfId="0" applyFont="1" applyFill="1" applyBorder="1" applyAlignment="1" applyProtection="1">
      <alignment horizontal="center"/>
      <protection locked="0"/>
    </xf>
  </cellXfs>
  <cellStyles count="10">
    <cellStyle name="Comma" xfId="1" builtinId="3"/>
    <cellStyle name="Currency" xfId="2" builtinId="4"/>
    <cellStyle name="Currency 2" xfId="4" xr:uid="{03E10546-E8F5-4048-970D-1C4F5C42B869}"/>
    <cellStyle name="Currency 2 2" xfId="5" xr:uid="{AB454963-D9AC-4C3B-AC03-C1001E7ECCA0}"/>
    <cellStyle name="Currency 2 2 2" xfId="7" xr:uid="{62C03215-7550-4273-A576-07CC71C05543}"/>
    <cellStyle name="Currency 8" xfId="9" xr:uid="{736FF85A-812D-4533-8B75-3123C4B3EB3E}"/>
    <cellStyle name="Normal" xfId="0" builtinId="0"/>
    <cellStyle name="Percent" xfId="3" builtinId="5"/>
    <cellStyle name="Percent 2 2" xfId="6" xr:uid="{90C80A6A-CCCC-448F-B336-57A845DA8FDC}"/>
    <cellStyle name="Percent 8" xfId="8" xr:uid="{A5DA118B-78FD-4E0D-B8CE-D0D29CE631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ustomXml" Target="../customXml/item2.xml"/><Relationship Id="rId7" Type="http://schemas.openxmlformats.org/officeDocument/2006/relationships/worksheet" Target="worksheets/sheet7.xml"/><Relationship Id="rId71" Type="http://schemas.openxmlformats.org/officeDocument/2006/relationships/theme" Target="theme/theme1.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CheckBox" checked="Checked" fmlaLink="E22" lockText="1" noThreeD="1"/>
</file>

<file path=xl/ctrlProps/ctrlProp101.xml><?xml version="1.0" encoding="utf-8"?>
<formControlPr xmlns="http://schemas.microsoft.com/office/spreadsheetml/2009/9/main" objectType="CheckBox" checked="Checked" fmlaLink="E23" lockText="1" noThreeD="1"/>
</file>

<file path=xl/ctrlProps/ctrlProp102.xml><?xml version="1.0" encoding="utf-8"?>
<formControlPr xmlns="http://schemas.microsoft.com/office/spreadsheetml/2009/9/main" objectType="CheckBox" checked="Checked" fmlaLink="E24" lockText="1" noThreeD="1"/>
</file>

<file path=xl/ctrlProps/ctrlProp103.xml><?xml version="1.0" encoding="utf-8"?>
<formControlPr xmlns="http://schemas.microsoft.com/office/spreadsheetml/2009/9/main" objectType="CheckBox" checked="Checked" fmlaLink="E25" lockText="1" noThreeD="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CheckBox" checked="Checked" fmlaLink="E4" lockText="1" noThreeD="1"/>
</file>

<file path=xl/ctrlProps/ctrlProp86.xml><?xml version="1.0" encoding="utf-8"?>
<formControlPr xmlns="http://schemas.microsoft.com/office/spreadsheetml/2009/9/main" objectType="CheckBox" checked="Checked" fmlaLink="E5" lockText="1" noThreeD="1"/>
</file>

<file path=xl/ctrlProps/ctrlProp87.xml><?xml version="1.0" encoding="utf-8"?>
<formControlPr xmlns="http://schemas.microsoft.com/office/spreadsheetml/2009/9/main" objectType="CheckBox" checked="Checked" fmlaLink="E7" lockText="1" noThreeD="1"/>
</file>

<file path=xl/ctrlProps/ctrlProp88.xml><?xml version="1.0" encoding="utf-8"?>
<formControlPr xmlns="http://schemas.microsoft.com/office/spreadsheetml/2009/9/main" objectType="CheckBox" checked="Checked" fmlaLink="E8" lockText="1" noThreeD="1"/>
</file>

<file path=xl/ctrlProps/ctrlProp89.xml><?xml version="1.0" encoding="utf-8"?>
<formControlPr xmlns="http://schemas.microsoft.com/office/spreadsheetml/2009/9/main" objectType="CheckBox" checked="Checked" fmlaLink="E11" lockText="1" noThreeD="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CheckBox" checked="Checked" fmlaLink="E12" lockText="1" noThreeD="1"/>
</file>

<file path=xl/ctrlProps/ctrlProp91.xml><?xml version="1.0" encoding="utf-8"?>
<formControlPr xmlns="http://schemas.microsoft.com/office/spreadsheetml/2009/9/main" objectType="CheckBox" checked="Checked" fmlaLink="E13" lockText="1" noThreeD="1"/>
</file>

<file path=xl/ctrlProps/ctrlProp92.xml><?xml version="1.0" encoding="utf-8"?>
<formControlPr xmlns="http://schemas.microsoft.com/office/spreadsheetml/2009/9/main" objectType="CheckBox" checked="Checked" fmlaLink="E14" lockText="1" noThreeD="1"/>
</file>

<file path=xl/ctrlProps/ctrlProp93.xml><?xml version="1.0" encoding="utf-8"?>
<formControlPr xmlns="http://schemas.microsoft.com/office/spreadsheetml/2009/9/main" objectType="CheckBox" checked="Checked" fmlaLink="E15" lockText="1" noThreeD="1"/>
</file>

<file path=xl/ctrlProps/ctrlProp94.xml><?xml version="1.0" encoding="utf-8"?>
<formControlPr xmlns="http://schemas.microsoft.com/office/spreadsheetml/2009/9/main" objectType="CheckBox" checked="Checked" fmlaLink="E16" lockText="1" noThreeD="1"/>
</file>

<file path=xl/ctrlProps/ctrlProp95.xml><?xml version="1.0" encoding="utf-8"?>
<formControlPr xmlns="http://schemas.microsoft.com/office/spreadsheetml/2009/9/main" objectType="CheckBox" checked="Checked" fmlaLink="E17" lockText="1" noThreeD="1"/>
</file>

<file path=xl/ctrlProps/ctrlProp96.xml><?xml version="1.0" encoding="utf-8"?>
<formControlPr xmlns="http://schemas.microsoft.com/office/spreadsheetml/2009/9/main" objectType="CheckBox" checked="Checked" fmlaLink="E18" lockText="1" noThreeD="1"/>
</file>

<file path=xl/ctrlProps/ctrlProp97.xml><?xml version="1.0" encoding="utf-8"?>
<formControlPr xmlns="http://schemas.microsoft.com/office/spreadsheetml/2009/9/main" objectType="CheckBox" checked="Checked" fmlaLink="E19" lockText="1" noThreeD="1"/>
</file>

<file path=xl/ctrlProps/ctrlProp98.xml><?xml version="1.0" encoding="utf-8"?>
<formControlPr xmlns="http://schemas.microsoft.com/office/spreadsheetml/2009/9/main" objectType="CheckBox" checked="Checked" fmlaLink="E20" lockText="1" noThreeD="1"/>
</file>

<file path=xl/ctrlProps/ctrlProp99.xml><?xml version="1.0" encoding="utf-8"?>
<formControlPr xmlns="http://schemas.microsoft.com/office/spreadsheetml/2009/9/main" objectType="CheckBox" checked="Checked" fmlaLink="E21" lockText="1" noThreeD="1"/>
</file>

<file path=xl/drawings/drawing1.xml><?xml version="1.0" encoding="utf-8"?>
<xdr:wsDr xmlns:xdr="http://schemas.openxmlformats.org/drawingml/2006/spreadsheetDrawing" xmlns:a="http://schemas.openxmlformats.org/drawingml/2006/main">
  <xdr:oneCellAnchor>
    <xdr:from>
      <xdr:col>12</xdr:col>
      <xdr:colOff>0</xdr:colOff>
      <xdr:row>24</xdr:row>
      <xdr:rowOff>78105</xdr:rowOff>
    </xdr:from>
    <xdr:ext cx="184731" cy="264560"/>
    <xdr:sp macro="" textlink="">
      <xdr:nvSpPr>
        <xdr:cNvPr id="2" name="TextBox 1">
          <a:extLst>
            <a:ext uri="{FF2B5EF4-FFF2-40B4-BE49-F238E27FC236}">
              <a16:creationId xmlns:a16="http://schemas.microsoft.com/office/drawing/2014/main" id="{FAD3C760-417E-43AF-AB8D-ED254BDB2048}"/>
            </a:ext>
          </a:extLst>
        </xdr:cNvPr>
        <xdr:cNvSpPr txBox="1"/>
      </xdr:nvSpPr>
      <xdr:spPr>
        <a:xfrm>
          <a:off x="9525000" y="51263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0F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0F00-000002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9" name="Button 3" hidden="1">
              <a:extLst>
                <a:ext uri="{63B3BB69-23CF-44E3-9099-C40C66FF867C}">
                  <a14:compatExt spid="_x0000_s106499"/>
                </a:ext>
                <a:ext uri="{FF2B5EF4-FFF2-40B4-BE49-F238E27FC236}">
                  <a16:creationId xmlns:a16="http://schemas.microsoft.com/office/drawing/2014/main" id="{00000000-0008-0000-0F00-000003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500" name="Button 4" hidden="1">
              <a:extLst>
                <a:ext uri="{63B3BB69-23CF-44E3-9099-C40C66FF867C}">
                  <a14:compatExt spid="_x0000_s106500"/>
                </a:ext>
                <a:ext uri="{FF2B5EF4-FFF2-40B4-BE49-F238E27FC236}">
                  <a16:creationId xmlns:a16="http://schemas.microsoft.com/office/drawing/2014/main" id="{00000000-0008-0000-0F00-000004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65537" name="Button 1" hidden="1">
              <a:extLst>
                <a:ext uri="{63B3BB69-23CF-44E3-9099-C40C66FF867C}">
                  <a14:compatExt spid="_x0000_s65537"/>
                </a:ext>
                <a:ext uri="{FF2B5EF4-FFF2-40B4-BE49-F238E27FC236}">
                  <a16:creationId xmlns:a16="http://schemas.microsoft.com/office/drawing/2014/main" id="{00000000-0008-0000-1100-000001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65538" name="Button 2" hidden="1">
              <a:extLst>
                <a:ext uri="{63B3BB69-23CF-44E3-9099-C40C66FF867C}">
                  <a14:compatExt spid="_x0000_s65538"/>
                </a:ext>
                <a:ext uri="{FF2B5EF4-FFF2-40B4-BE49-F238E27FC236}">
                  <a16:creationId xmlns:a16="http://schemas.microsoft.com/office/drawing/2014/main" id="{00000000-0008-0000-1100-000002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13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91138" name="Button 2" hidden="1">
              <a:extLst>
                <a:ext uri="{63B3BB69-23CF-44E3-9099-C40C66FF867C}">
                  <a14:compatExt spid="_x0000_s91138"/>
                </a:ext>
                <a:ext uri="{FF2B5EF4-FFF2-40B4-BE49-F238E27FC236}">
                  <a16:creationId xmlns:a16="http://schemas.microsoft.com/office/drawing/2014/main" id="{00000000-0008-0000-1300-000002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51201" name="Button 1" hidden="1">
              <a:extLst>
                <a:ext uri="{63B3BB69-23CF-44E3-9099-C40C66FF867C}">
                  <a14:compatExt spid="_x0000_s51201"/>
                </a:ext>
                <a:ext uri="{FF2B5EF4-FFF2-40B4-BE49-F238E27FC236}">
                  <a16:creationId xmlns:a16="http://schemas.microsoft.com/office/drawing/2014/main" id="{00000000-0008-0000-1500-000001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51202" name="Button 2" hidden="1">
              <a:extLst>
                <a:ext uri="{63B3BB69-23CF-44E3-9099-C40C66FF867C}">
                  <a14:compatExt spid="_x0000_s51202"/>
                </a:ext>
                <a:ext uri="{FF2B5EF4-FFF2-40B4-BE49-F238E27FC236}">
                  <a16:creationId xmlns:a16="http://schemas.microsoft.com/office/drawing/2014/main" id="{00000000-0008-0000-1500-000002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6865" name="Button 1" hidden="1">
              <a:extLst>
                <a:ext uri="{63B3BB69-23CF-44E3-9099-C40C66FF867C}">
                  <a14:compatExt spid="_x0000_s36865"/>
                </a:ext>
                <a:ext uri="{FF2B5EF4-FFF2-40B4-BE49-F238E27FC236}">
                  <a16:creationId xmlns:a16="http://schemas.microsoft.com/office/drawing/2014/main" id="{00000000-0008-0000-1600-000001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6866" name="Button 2" hidden="1">
              <a:extLst>
                <a:ext uri="{63B3BB69-23CF-44E3-9099-C40C66FF867C}">
                  <a14:compatExt spid="_x0000_s36866"/>
                </a:ext>
                <a:ext uri="{FF2B5EF4-FFF2-40B4-BE49-F238E27FC236}">
                  <a16:creationId xmlns:a16="http://schemas.microsoft.com/office/drawing/2014/main" id="{00000000-0008-0000-1600-000002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8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18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1A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1A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1C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1C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1E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1E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20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20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14369" name="Button 1" hidden="1">
              <a:extLst>
                <a:ext uri="{63B3BB69-23CF-44E3-9099-C40C66FF867C}">
                  <a14:compatExt spid="_x0000_s314369"/>
                </a:ext>
                <a:ext uri="{FF2B5EF4-FFF2-40B4-BE49-F238E27FC236}">
                  <a16:creationId xmlns:a16="http://schemas.microsoft.com/office/drawing/2014/main" id="{00000000-0008-0000-0100-000001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14370" name="Button 2" hidden="1">
              <a:extLst>
                <a:ext uri="{63B3BB69-23CF-44E3-9099-C40C66FF867C}">
                  <a14:compatExt spid="_x0000_s314370"/>
                </a:ext>
                <a:ext uri="{FF2B5EF4-FFF2-40B4-BE49-F238E27FC236}">
                  <a16:creationId xmlns:a16="http://schemas.microsoft.com/office/drawing/2014/main" id="{00000000-0008-0000-0100-000002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14371" name="Button 3" hidden="1">
              <a:extLst>
                <a:ext uri="{63B3BB69-23CF-44E3-9099-C40C66FF867C}">
                  <a14:compatExt spid="_x0000_s314371"/>
                </a:ext>
                <a:ext uri="{FF2B5EF4-FFF2-40B4-BE49-F238E27FC236}">
                  <a16:creationId xmlns:a16="http://schemas.microsoft.com/office/drawing/2014/main" id="{00000000-0008-0000-0100-000003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14372" name="Button 4" hidden="1">
              <a:extLst>
                <a:ext uri="{63B3BB69-23CF-44E3-9099-C40C66FF867C}">
                  <a14:compatExt spid="_x0000_s314372"/>
                </a:ext>
                <a:ext uri="{FF2B5EF4-FFF2-40B4-BE49-F238E27FC236}">
                  <a16:creationId xmlns:a16="http://schemas.microsoft.com/office/drawing/2014/main" id="{00000000-0008-0000-0100-000004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22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22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24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24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26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26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28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28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2A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2A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2C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2C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2E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2E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30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30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32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32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34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34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48161" name="Button 1" hidden="1">
              <a:extLst>
                <a:ext uri="{63B3BB69-23CF-44E3-9099-C40C66FF867C}">
                  <a14:compatExt spid="_x0000_s348161"/>
                </a:ext>
                <a:ext uri="{FF2B5EF4-FFF2-40B4-BE49-F238E27FC236}">
                  <a16:creationId xmlns:a16="http://schemas.microsoft.com/office/drawing/2014/main" id="{D2F0B1D2-C8B2-4F71-BD7A-9C8A2D00846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48162" name="Button 2" hidden="1">
              <a:extLst>
                <a:ext uri="{63B3BB69-23CF-44E3-9099-C40C66FF867C}">
                  <a14:compatExt spid="_x0000_s348162"/>
                </a:ext>
                <a:ext uri="{FF2B5EF4-FFF2-40B4-BE49-F238E27FC236}">
                  <a16:creationId xmlns:a16="http://schemas.microsoft.com/office/drawing/2014/main" id="{C2F100FB-7135-4EC6-A868-BDFA31B365A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48163" name="Button 3" hidden="1">
              <a:extLst>
                <a:ext uri="{63B3BB69-23CF-44E3-9099-C40C66FF867C}">
                  <a14:compatExt spid="_x0000_s348163"/>
                </a:ext>
                <a:ext uri="{FF2B5EF4-FFF2-40B4-BE49-F238E27FC236}">
                  <a16:creationId xmlns:a16="http://schemas.microsoft.com/office/drawing/2014/main" id="{4FE7BA7C-2CF0-4A8B-A70B-2E5C8403A3A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48164" name="Button 4" hidden="1">
              <a:extLst>
                <a:ext uri="{63B3BB69-23CF-44E3-9099-C40C66FF867C}">
                  <a14:compatExt spid="_x0000_s348164"/>
                </a:ext>
                <a:ext uri="{FF2B5EF4-FFF2-40B4-BE49-F238E27FC236}">
                  <a16:creationId xmlns:a16="http://schemas.microsoft.com/office/drawing/2014/main" id="{71B4F0FC-B9C3-4175-9F10-E7DD7B329163}"/>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36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36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38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38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3A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3A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3C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3C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3E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3E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447675</xdr:colOff>
          <xdr:row>2</xdr:row>
          <xdr:rowOff>219075</xdr:rowOff>
        </xdr:from>
        <xdr:to>
          <xdr:col>6</xdr:col>
          <xdr:colOff>171450</xdr:colOff>
          <xdr:row>4</xdr:row>
          <xdr:rowOff>19050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40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4</xdr:row>
          <xdr:rowOff>57150</xdr:rowOff>
        </xdr:from>
        <xdr:to>
          <xdr:col>6</xdr:col>
          <xdr:colOff>171450</xdr:colOff>
          <xdr:row>5</xdr:row>
          <xdr:rowOff>133350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40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5</xdr:row>
          <xdr:rowOff>171450</xdr:rowOff>
        </xdr:from>
        <xdr:to>
          <xdr:col>6</xdr:col>
          <xdr:colOff>171450</xdr:colOff>
          <xdr:row>7</xdr:row>
          <xdr:rowOff>19050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40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7</xdr:row>
          <xdr:rowOff>171450</xdr:rowOff>
        </xdr:from>
        <xdr:to>
          <xdr:col>5</xdr:col>
          <xdr:colOff>0</xdr:colOff>
          <xdr:row>9</xdr:row>
          <xdr:rowOff>9525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40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9</xdr:row>
          <xdr:rowOff>190500</xdr:rowOff>
        </xdr:from>
        <xdr:to>
          <xdr:col>6</xdr:col>
          <xdr:colOff>171450</xdr:colOff>
          <xdr:row>11</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40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10</xdr:row>
          <xdr:rowOff>190500</xdr:rowOff>
        </xdr:from>
        <xdr:to>
          <xdr:col>5</xdr:col>
          <xdr:colOff>0</xdr:colOff>
          <xdr:row>12</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40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11</xdr:row>
          <xdr:rowOff>190500</xdr:rowOff>
        </xdr:from>
        <xdr:to>
          <xdr:col>5</xdr:col>
          <xdr:colOff>0</xdr:colOff>
          <xdr:row>13</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40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190500</xdr:rowOff>
        </xdr:from>
        <xdr:to>
          <xdr:col>5</xdr:col>
          <xdr:colOff>0</xdr:colOff>
          <xdr:row>14</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40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190500</xdr:rowOff>
        </xdr:from>
        <xdr:to>
          <xdr:col>5</xdr:col>
          <xdr:colOff>0</xdr:colOff>
          <xdr:row>15</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40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190500</xdr:rowOff>
        </xdr:from>
        <xdr:to>
          <xdr:col>5</xdr:col>
          <xdr:colOff>0</xdr:colOff>
          <xdr:row>16</xdr:row>
          <xdr:rowOff>57150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40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190500</xdr:rowOff>
        </xdr:from>
        <xdr:to>
          <xdr:col>5</xdr:col>
          <xdr:colOff>0</xdr:colOff>
          <xdr:row>17</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40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16</xdr:row>
          <xdr:rowOff>171450</xdr:rowOff>
        </xdr:from>
        <xdr:to>
          <xdr:col>5</xdr:col>
          <xdr:colOff>0</xdr:colOff>
          <xdr:row>18</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40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17</xdr:row>
          <xdr:rowOff>190500</xdr:rowOff>
        </xdr:from>
        <xdr:to>
          <xdr:col>5</xdr:col>
          <xdr:colOff>0</xdr:colOff>
          <xdr:row>19</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40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18</xdr:row>
          <xdr:rowOff>190500</xdr:rowOff>
        </xdr:from>
        <xdr:to>
          <xdr:col>5</xdr:col>
          <xdr:colOff>0</xdr:colOff>
          <xdr:row>20</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40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19</xdr:row>
          <xdr:rowOff>190500</xdr:rowOff>
        </xdr:from>
        <xdr:to>
          <xdr:col>5</xdr:col>
          <xdr:colOff>0</xdr:colOff>
          <xdr:row>21</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40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20</xdr:row>
          <xdr:rowOff>190500</xdr:rowOff>
        </xdr:from>
        <xdr:to>
          <xdr:col>5</xdr:col>
          <xdr:colOff>0</xdr:colOff>
          <xdr:row>22</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40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21</xdr:row>
          <xdr:rowOff>190500</xdr:rowOff>
        </xdr:from>
        <xdr:to>
          <xdr:col>5</xdr:col>
          <xdr:colOff>0</xdr:colOff>
          <xdr:row>23</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40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22</xdr:row>
          <xdr:rowOff>190500</xdr:rowOff>
        </xdr:from>
        <xdr:to>
          <xdr:col>5</xdr:col>
          <xdr:colOff>0</xdr:colOff>
          <xdr:row>24</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40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23</xdr:row>
          <xdr:rowOff>190500</xdr:rowOff>
        </xdr:from>
        <xdr:to>
          <xdr:col>5</xdr:col>
          <xdr:colOff>0</xdr:colOff>
          <xdr:row>25</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40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1" name="Button 1" hidden="1">
              <a:extLst>
                <a:ext uri="{63B3BB69-23CF-44E3-9099-C40C66FF867C}">
                  <a14:compatExt spid="_x0000_s281601"/>
                </a:ext>
                <a:ext uri="{FF2B5EF4-FFF2-40B4-BE49-F238E27FC236}">
                  <a16:creationId xmlns:a16="http://schemas.microsoft.com/office/drawing/2014/main" id="{00000000-0008-0000-0300-000001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2" name="Button 2" hidden="1">
              <a:extLst>
                <a:ext uri="{63B3BB69-23CF-44E3-9099-C40C66FF867C}">
                  <a14:compatExt spid="_x0000_s281602"/>
                </a:ext>
                <a:ext uri="{FF2B5EF4-FFF2-40B4-BE49-F238E27FC236}">
                  <a16:creationId xmlns:a16="http://schemas.microsoft.com/office/drawing/2014/main" id="{00000000-0008-0000-0300-000002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3" name="Button 3" hidden="1">
              <a:extLst>
                <a:ext uri="{63B3BB69-23CF-44E3-9099-C40C66FF867C}">
                  <a14:compatExt spid="_x0000_s281603"/>
                </a:ext>
                <a:ext uri="{FF2B5EF4-FFF2-40B4-BE49-F238E27FC236}">
                  <a16:creationId xmlns:a16="http://schemas.microsoft.com/office/drawing/2014/main" id="{00000000-0008-0000-0300-000003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4" name="Button 4" hidden="1">
              <a:extLst>
                <a:ext uri="{63B3BB69-23CF-44E3-9099-C40C66FF867C}">
                  <a14:compatExt spid="_x0000_s281604"/>
                </a:ext>
                <a:ext uri="{FF2B5EF4-FFF2-40B4-BE49-F238E27FC236}">
                  <a16:creationId xmlns:a16="http://schemas.microsoft.com/office/drawing/2014/main" id="{00000000-0008-0000-0300-000004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7" name="Button 1" hidden="1">
              <a:extLst>
                <a:ext uri="{63B3BB69-23CF-44E3-9099-C40C66FF867C}">
                  <a14:compatExt spid="_x0000_s249857"/>
                </a:ext>
                <a:ext uri="{FF2B5EF4-FFF2-40B4-BE49-F238E27FC236}">
                  <a16:creationId xmlns:a16="http://schemas.microsoft.com/office/drawing/2014/main" id="{00000000-0008-0000-0500-000001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58" name="Button 2" hidden="1">
              <a:extLst>
                <a:ext uri="{63B3BB69-23CF-44E3-9099-C40C66FF867C}">
                  <a14:compatExt spid="_x0000_s249858"/>
                </a:ext>
                <a:ext uri="{FF2B5EF4-FFF2-40B4-BE49-F238E27FC236}">
                  <a16:creationId xmlns:a16="http://schemas.microsoft.com/office/drawing/2014/main" id="{00000000-0008-0000-0500-000002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9" name="Button 3" hidden="1">
              <a:extLst>
                <a:ext uri="{63B3BB69-23CF-44E3-9099-C40C66FF867C}">
                  <a14:compatExt spid="_x0000_s249859"/>
                </a:ext>
                <a:ext uri="{FF2B5EF4-FFF2-40B4-BE49-F238E27FC236}">
                  <a16:creationId xmlns:a16="http://schemas.microsoft.com/office/drawing/2014/main" id="{00000000-0008-0000-0500-000003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60" name="Button 4" hidden="1">
              <a:extLst>
                <a:ext uri="{63B3BB69-23CF-44E3-9099-C40C66FF867C}">
                  <a14:compatExt spid="_x0000_s249860"/>
                </a:ext>
                <a:ext uri="{FF2B5EF4-FFF2-40B4-BE49-F238E27FC236}">
                  <a16:creationId xmlns:a16="http://schemas.microsoft.com/office/drawing/2014/main" id="{00000000-0008-0000-0500-000004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7" name="Button 1" hidden="1">
              <a:extLst>
                <a:ext uri="{63B3BB69-23CF-44E3-9099-C40C66FF867C}">
                  <a14:compatExt spid="_x0000_s219137"/>
                </a:ext>
                <a:ext uri="{FF2B5EF4-FFF2-40B4-BE49-F238E27FC236}">
                  <a16:creationId xmlns:a16="http://schemas.microsoft.com/office/drawing/2014/main" id="{00000000-0008-0000-0700-000001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38" name="Button 2" hidden="1">
              <a:extLst>
                <a:ext uri="{63B3BB69-23CF-44E3-9099-C40C66FF867C}">
                  <a14:compatExt spid="_x0000_s219138"/>
                </a:ext>
                <a:ext uri="{FF2B5EF4-FFF2-40B4-BE49-F238E27FC236}">
                  <a16:creationId xmlns:a16="http://schemas.microsoft.com/office/drawing/2014/main" id="{00000000-0008-0000-0700-000002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9" name="Button 3" hidden="1">
              <a:extLst>
                <a:ext uri="{63B3BB69-23CF-44E3-9099-C40C66FF867C}">
                  <a14:compatExt spid="_x0000_s219139"/>
                </a:ext>
                <a:ext uri="{FF2B5EF4-FFF2-40B4-BE49-F238E27FC236}">
                  <a16:creationId xmlns:a16="http://schemas.microsoft.com/office/drawing/2014/main" id="{00000000-0008-0000-0700-000003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40" name="Button 4" hidden="1">
              <a:extLst>
                <a:ext uri="{63B3BB69-23CF-44E3-9099-C40C66FF867C}">
                  <a14:compatExt spid="_x0000_s219140"/>
                </a:ext>
                <a:ext uri="{FF2B5EF4-FFF2-40B4-BE49-F238E27FC236}">
                  <a16:creationId xmlns:a16="http://schemas.microsoft.com/office/drawing/2014/main" id="{00000000-0008-0000-0700-000004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1" name="Button 1" hidden="1">
              <a:extLst>
                <a:ext uri="{63B3BB69-23CF-44E3-9099-C40C66FF867C}">
                  <a14:compatExt spid="_x0000_s189441"/>
                </a:ext>
                <a:ext uri="{FF2B5EF4-FFF2-40B4-BE49-F238E27FC236}">
                  <a16:creationId xmlns:a16="http://schemas.microsoft.com/office/drawing/2014/main" id="{00000000-0008-0000-0900-00000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2" name="Button 2" hidden="1">
              <a:extLst>
                <a:ext uri="{63B3BB69-23CF-44E3-9099-C40C66FF867C}">
                  <a14:compatExt spid="_x0000_s189442"/>
                </a:ext>
                <a:ext uri="{FF2B5EF4-FFF2-40B4-BE49-F238E27FC236}">
                  <a16:creationId xmlns:a16="http://schemas.microsoft.com/office/drawing/2014/main" id="{00000000-0008-0000-0900-00000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3" name="Button 3" hidden="1">
              <a:extLst>
                <a:ext uri="{63B3BB69-23CF-44E3-9099-C40C66FF867C}">
                  <a14:compatExt spid="_x0000_s189443"/>
                </a:ext>
                <a:ext uri="{FF2B5EF4-FFF2-40B4-BE49-F238E27FC236}">
                  <a16:creationId xmlns:a16="http://schemas.microsoft.com/office/drawing/2014/main" id="{00000000-0008-0000-0900-00000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4" name="Button 4" hidden="1">
              <a:extLst>
                <a:ext uri="{63B3BB69-23CF-44E3-9099-C40C66FF867C}">
                  <a14:compatExt spid="_x0000_s189444"/>
                </a:ext>
                <a:ext uri="{FF2B5EF4-FFF2-40B4-BE49-F238E27FC236}">
                  <a16:creationId xmlns:a16="http://schemas.microsoft.com/office/drawing/2014/main" id="{00000000-0008-0000-0900-00000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69" name="Button 1" hidden="1">
              <a:extLst>
                <a:ext uri="{63B3BB69-23CF-44E3-9099-C40C66FF867C}">
                  <a14:compatExt spid="_x0000_s160769"/>
                </a:ext>
                <a:ext uri="{FF2B5EF4-FFF2-40B4-BE49-F238E27FC236}">
                  <a16:creationId xmlns:a16="http://schemas.microsoft.com/office/drawing/2014/main" id="{00000000-0008-0000-0B00-000001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0" name="Button 2" hidden="1">
              <a:extLst>
                <a:ext uri="{63B3BB69-23CF-44E3-9099-C40C66FF867C}">
                  <a14:compatExt spid="_x0000_s160770"/>
                </a:ext>
                <a:ext uri="{FF2B5EF4-FFF2-40B4-BE49-F238E27FC236}">
                  <a16:creationId xmlns:a16="http://schemas.microsoft.com/office/drawing/2014/main" id="{00000000-0008-0000-0B00-000002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71" name="Button 3" hidden="1">
              <a:extLst>
                <a:ext uri="{63B3BB69-23CF-44E3-9099-C40C66FF867C}">
                  <a14:compatExt spid="_x0000_s160771"/>
                </a:ext>
                <a:ext uri="{FF2B5EF4-FFF2-40B4-BE49-F238E27FC236}">
                  <a16:creationId xmlns:a16="http://schemas.microsoft.com/office/drawing/2014/main" id="{00000000-0008-0000-0B00-000003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2" name="Button 4" hidden="1">
              <a:extLst>
                <a:ext uri="{63B3BB69-23CF-44E3-9099-C40C66FF867C}">
                  <a14:compatExt spid="_x0000_s160772"/>
                </a:ext>
                <a:ext uri="{FF2B5EF4-FFF2-40B4-BE49-F238E27FC236}">
                  <a16:creationId xmlns:a16="http://schemas.microsoft.com/office/drawing/2014/main" id="{00000000-0008-0000-0B00-000004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00000000-0008-0000-0D00-000001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2" name="Button 2" hidden="1">
              <a:extLst>
                <a:ext uri="{63B3BB69-23CF-44E3-9099-C40C66FF867C}">
                  <a14:compatExt spid="_x0000_s133122"/>
                </a:ext>
                <a:ext uri="{FF2B5EF4-FFF2-40B4-BE49-F238E27FC236}">
                  <a16:creationId xmlns:a16="http://schemas.microsoft.com/office/drawing/2014/main" id="{00000000-0008-0000-0D00-000002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3" name="Button 3" hidden="1">
              <a:extLst>
                <a:ext uri="{63B3BB69-23CF-44E3-9099-C40C66FF867C}">
                  <a14:compatExt spid="_x0000_s133123"/>
                </a:ext>
                <a:ext uri="{FF2B5EF4-FFF2-40B4-BE49-F238E27FC236}">
                  <a16:creationId xmlns:a16="http://schemas.microsoft.com/office/drawing/2014/main" id="{00000000-0008-0000-0D00-000003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4" name="Button 4" hidden="1">
              <a:extLst>
                <a:ext uri="{63B3BB69-23CF-44E3-9099-C40C66FF867C}">
                  <a14:compatExt spid="_x0000_s133124"/>
                </a:ext>
                <a:ext uri="{FF2B5EF4-FFF2-40B4-BE49-F238E27FC236}">
                  <a16:creationId xmlns:a16="http://schemas.microsoft.com/office/drawing/2014/main" id="{00000000-0008-0000-0D00-000004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internal\RP&amp;A\Rate%20Changes%20&amp;%20Tariff%20Book%20Files\Rate%20Change\Rate%20Calc\2025\January%202025\CSP%20Rate%2012312024%20Residential%20Rate%20to%20Compare.xls" TargetMode="External"/><Relationship Id="rId1" Type="http://schemas.openxmlformats.org/officeDocument/2006/relationships/externalLinkPath" Target="file:///Z:\internal\RP&amp;A\Rate%20Changes%20&amp;%20Tariff%20Book%20Files\Rate%20Change\Rate%20Calc\2025\January%202025\CSP%20Rate%2012312024%20Residential%20Rate%20to%20Compa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ternal/RP&amp;A/Rate%20Changes%20&amp;%20Tariff%20Book%20Files/Rate%20Change/Rate%20Calc/2024/September/CSP%20Rate%2009012024%20Residential%20Rate%20to%20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July 2024  "/>
      <sheetName val="072024 Riders    "/>
      <sheetName val="August 2024"/>
      <sheetName val="082024 Riders"/>
      <sheetName val="092024 Riders "/>
      <sheetName val="September 2024 "/>
      <sheetName val="102024 Riders"/>
      <sheetName val="October 2024"/>
      <sheetName val="112024 Riders"/>
      <sheetName val="November 2024"/>
      <sheetName val="122024 Riders"/>
      <sheetName val="December 2024"/>
      <sheetName val="012025 Rider"/>
      <sheetName val="January 2025"/>
      <sheetName val="Rider Def"/>
      <sheetName val="June 2023 "/>
      <sheetName val="0623 Riders"/>
      <sheetName val="0723 Riders"/>
      <sheetName val="Riders"/>
      <sheetName val="0923 Riders "/>
      <sheetName val="September 2023  "/>
      <sheetName val="July 2023  "/>
      <sheetName val="November 2023    "/>
      <sheetName val="October 2023   "/>
      <sheetName val="1023 Riders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12312024 Residential R"/>
    </sheetNames>
    <definedNames>
      <definedName name="Inf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Info"/>
      <sheetName val="July 2024  "/>
      <sheetName val="072024 Riders    "/>
      <sheetName val="August 2024"/>
      <sheetName val="082024 Riders"/>
      <sheetName val="092024 Riders "/>
      <sheetName val="September 2024 "/>
      <sheetName val="Rider Def"/>
      <sheetName val="June 2023 "/>
      <sheetName val="0623 Riders"/>
      <sheetName val="0723 Riders"/>
      <sheetName val="Riders"/>
      <sheetName val="0923 Riders "/>
      <sheetName val="September 2023  "/>
      <sheetName val="October 2023   "/>
      <sheetName val="July 2023  "/>
      <sheetName val="1023 Riders  "/>
      <sheetName val="November 2023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09012024 Residential R"/>
    </sheetNames>
    <definedNames>
      <definedName name="Info"/>
    </definedNames>
    <sheetDataSet>
      <sheetData sheetId="0">
        <row r="28">
          <cell r="B28">
            <v>12</v>
          </cell>
        </row>
      </sheetData>
      <sheetData sheetId="1"/>
      <sheetData sheetId="2"/>
      <sheetData sheetId="3"/>
      <sheetData sheetId="4"/>
      <sheetData sheetId="5"/>
      <sheetData sheetId="6"/>
      <sheetData sheetId="7"/>
      <sheetData sheetId="8"/>
      <sheetData sheetId="9"/>
      <sheetData sheetId="10"/>
      <sheetData sheetId="11"/>
      <sheetData sheetId="12">
        <row r="5">
          <cell r="B5">
            <v>1.7560000000000001E-4</v>
          </cell>
          <cell r="D5">
            <v>44925</v>
          </cell>
        </row>
        <row r="7">
          <cell r="D7">
            <v>44531</v>
          </cell>
        </row>
        <row r="8">
          <cell r="B8">
            <v>4.6499999999999996E-3</v>
          </cell>
        </row>
        <row r="9">
          <cell r="B9">
            <v>4.1900000000000001E-3</v>
          </cell>
        </row>
        <row r="10">
          <cell r="B10">
            <v>3.63E-3</v>
          </cell>
        </row>
        <row r="15">
          <cell r="B15">
            <v>0</v>
          </cell>
          <cell r="D15">
            <v>45167</v>
          </cell>
        </row>
        <row r="18">
          <cell r="B18">
            <v>0</v>
          </cell>
          <cell r="D18">
            <v>44531</v>
          </cell>
        </row>
        <row r="21">
          <cell r="B21">
            <v>0.10589</v>
          </cell>
          <cell r="D21">
            <v>45078</v>
          </cell>
        </row>
        <row r="28">
          <cell r="B28">
            <v>3.8800000000000002E-3</v>
          </cell>
          <cell r="D28">
            <v>45078</v>
          </cell>
        </row>
        <row r="49">
          <cell r="D49">
            <v>0.15</v>
          </cell>
          <cell r="E49">
            <v>45108</v>
          </cell>
        </row>
        <row r="56">
          <cell r="B56">
            <v>3.3165899999999998E-2</v>
          </cell>
          <cell r="D56">
            <v>45016</v>
          </cell>
        </row>
        <row r="68">
          <cell r="B68">
            <v>0</v>
          </cell>
          <cell r="C68">
            <v>0</v>
          </cell>
          <cell r="D68">
            <v>44531</v>
          </cell>
        </row>
        <row r="86">
          <cell r="B86">
            <v>6.6985699999999995E-2</v>
          </cell>
          <cell r="D86">
            <v>45167</v>
          </cell>
        </row>
        <row r="89">
          <cell r="B89">
            <v>2.0099999999999998</v>
          </cell>
          <cell r="D89">
            <v>45167</v>
          </cell>
        </row>
        <row r="93">
          <cell r="B93">
            <v>0</v>
          </cell>
          <cell r="D93">
            <v>44531</v>
          </cell>
        </row>
        <row r="104">
          <cell r="B104">
            <v>0.13004940000000001</v>
          </cell>
          <cell r="D104">
            <v>45167</v>
          </cell>
        </row>
        <row r="107">
          <cell r="B107">
            <v>0</v>
          </cell>
          <cell r="D107">
            <v>44894</v>
          </cell>
        </row>
        <row r="111">
          <cell r="B111">
            <v>3.8972999999999998E-3</v>
          </cell>
          <cell r="D111">
            <v>44531</v>
          </cell>
        </row>
        <row r="116">
          <cell r="B116">
            <v>-2.3000000000000001E-4</v>
          </cell>
          <cell r="D116">
            <v>44531</v>
          </cell>
        </row>
        <row r="120">
          <cell r="B120">
            <v>0</v>
          </cell>
          <cell r="D120">
            <v>44894</v>
          </cell>
        </row>
        <row r="124">
          <cell r="B124">
            <v>0.1</v>
          </cell>
          <cell r="E124">
            <v>44927</v>
          </cell>
        </row>
        <row r="129">
          <cell r="B129">
            <v>0</v>
          </cell>
          <cell r="D129">
            <v>44531</v>
          </cell>
        </row>
        <row r="136">
          <cell r="B136">
            <v>0</v>
          </cell>
          <cell r="D136">
            <v>44531</v>
          </cell>
        </row>
      </sheetData>
      <sheetData sheetId="13"/>
      <sheetData sheetId="14"/>
      <sheetData sheetId="15"/>
      <sheetData sheetId="16">
        <row r="4">
          <cell r="B4">
            <v>6.2781E-3</v>
          </cell>
          <cell r="D4">
            <v>45197</v>
          </cell>
        </row>
        <row r="46">
          <cell r="B46">
            <v>-4.5815999999999999E-3</v>
          </cell>
          <cell r="D46">
            <v>45197</v>
          </cell>
        </row>
        <row r="84">
          <cell r="B84">
            <v>1.8765E-2</v>
          </cell>
          <cell r="D84" t="str">
            <v>03//31/2023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2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4.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36.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38.xml"/><Relationship Id="rId4" Type="http://schemas.openxmlformats.org/officeDocument/2006/relationships/ctrlProp" Target="../ctrlProps/ctrlProp37.xml"/></Relationships>
</file>

<file path=xl/worksheets/_rels/sheet2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5" Type="http://schemas.openxmlformats.org/officeDocument/2006/relationships/ctrlProp" Target="../ctrlProps/ctrlProp46.xml"/><Relationship Id="rId4" Type="http://schemas.openxmlformats.org/officeDocument/2006/relationships/ctrlProp" Target="../ctrlProps/ctrlProp45.xml"/></Relationships>
</file>

<file path=xl/worksheets/_rels/sheet2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3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3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3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3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4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4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4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4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5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5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5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5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6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6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84.xml"/><Relationship Id="rId4" Type="http://schemas.openxmlformats.org/officeDocument/2006/relationships/ctrlProp" Target="../ctrlProps/ctrlProp83.xml"/></Relationships>
</file>

<file path=xl/worksheets/_rels/sheet6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7.xml.rels><?xml version="1.0" encoding="UTF-8" standalone="yes"?>
<Relationships xmlns="http://schemas.openxmlformats.org/package/2006/relationships"><Relationship Id="rId8" Type="http://schemas.openxmlformats.org/officeDocument/2006/relationships/ctrlProp" Target="../ctrlProps/ctrlProp89.xml"/><Relationship Id="rId13" Type="http://schemas.openxmlformats.org/officeDocument/2006/relationships/ctrlProp" Target="../ctrlProps/ctrlProp94.xml"/><Relationship Id="rId18" Type="http://schemas.openxmlformats.org/officeDocument/2006/relationships/ctrlProp" Target="../ctrlProps/ctrlProp99.xml"/><Relationship Id="rId3" Type="http://schemas.openxmlformats.org/officeDocument/2006/relationships/vmlDrawing" Target="../drawings/vmlDrawing34.vml"/><Relationship Id="rId21" Type="http://schemas.openxmlformats.org/officeDocument/2006/relationships/ctrlProp" Target="../ctrlProps/ctrlProp102.xml"/><Relationship Id="rId7" Type="http://schemas.openxmlformats.org/officeDocument/2006/relationships/ctrlProp" Target="../ctrlProps/ctrlProp88.xml"/><Relationship Id="rId12" Type="http://schemas.openxmlformats.org/officeDocument/2006/relationships/ctrlProp" Target="../ctrlProps/ctrlProp93.xml"/><Relationship Id="rId17" Type="http://schemas.openxmlformats.org/officeDocument/2006/relationships/ctrlProp" Target="../ctrlProps/ctrlProp98.xml"/><Relationship Id="rId2" Type="http://schemas.openxmlformats.org/officeDocument/2006/relationships/drawing" Target="../drawings/drawing35.xml"/><Relationship Id="rId16" Type="http://schemas.openxmlformats.org/officeDocument/2006/relationships/ctrlProp" Target="../ctrlProps/ctrlProp97.xml"/><Relationship Id="rId20" Type="http://schemas.openxmlformats.org/officeDocument/2006/relationships/ctrlProp" Target="../ctrlProps/ctrlProp101.xml"/><Relationship Id="rId1" Type="http://schemas.openxmlformats.org/officeDocument/2006/relationships/printerSettings" Target="../printerSettings/printerSettings35.bin"/><Relationship Id="rId6" Type="http://schemas.openxmlformats.org/officeDocument/2006/relationships/ctrlProp" Target="../ctrlProps/ctrlProp87.xml"/><Relationship Id="rId11" Type="http://schemas.openxmlformats.org/officeDocument/2006/relationships/ctrlProp" Target="../ctrlProps/ctrlProp92.xml"/><Relationship Id="rId5" Type="http://schemas.openxmlformats.org/officeDocument/2006/relationships/ctrlProp" Target="../ctrlProps/ctrlProp86.xml"/><Relationship Id="rId15" Type="http://schemas.openxmlformats.org/officeDocument/2006/relationships/ctrlProp" Target="../ctrlProps/ctrlProp96.xml"/><Relationship Id="rId10" Type="http://schemas.openxmlformats.org/officeDocument/2006/relationships/ctrlProp" Target="../ctrlProps/ctrlProp91.xml"/><Relationship Id="rId19" Type="http://schemas.openxmlformats.org/officeDocument/2006/relationships/ctrlProp" Target="../ctrlProps/ctrlProp100.xml"/><Relationship Id="rId4" Type="http://schemas.openxmlformats.org/officeDocument/2006/relationships/ctrlProp" Target="../ctrlProps/ctrlProp85.xml"/><Relationship Id="rId9" Type="http://schemas.openxmlformats.org/officeDocument/2006/relationships/ctrlProp" Target="../ctrlProps/ctrlProp90.xml"/><Relationship Id="rId14" Type="http://schemas.openxmlformats.org/officeDocument/2006/relationships/ctrlProp" Target="../ctrlProps/ctrlProp95.xml"/><Relationship Id="rId22" Type="http://schemas.openxmlformats.org/officeDocument/2006/relationships/ctrlProp" Target="../ctrlProps/ctrlProp103.xm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B98B7-B605-4564-8668-5D8851B78A95}">
  <sheetPr codeName="Sheet2"/>
  <dimension ref="A1:R34"/>
  <sheetViews>
    <sheetView showGridLines="0" tabSelected="1" workbookViewId="0">
      <selection activeCell="D19" sqref="D19"/>
    </sheetView>
  </sheetViews>
  <sheetFormatPr defaultRowHeight="12.75" x14ac:dyDescent="0.2"/>
  <cols>
    <col min="1" max="1" width="32.28515625" customWidth="1"/>
    <col min="2" max="2" width="15.42578125" customWidth="1"/>
    <col min="3" max="3" width="11.5703125" customWidth="1"/>
    <col min="4" max="4" width="15.28515625" customWidth="1"/>
    <col min="5" max="5" width="11" customWidth="1"/>
    <col min="6" max="6" width="20" customWidth="1"/>
    <col min="7" max="12" width="5.5703125" customWidth="1"/>
    <col min="257" max="257" width="32.28515625" customWidth="1"/>
    <col min="258" max="258" width="15.42578125" customWidth="1"/>
    <col min="259" max="259" width="11.5703125" customWidth="1"/>
    <col min="260" max="260" width="15.28515625" customWidth="1"/>
    <col min="261" max="261" width="11" customWidth="1"/>
    <col min="262" max="262" width="20" customWidth="1"/>
    <col min="263" max="268" width="5.5703125" customWidth="1"/>
    <col min="513" max="513" width="32.28515625" customWidth="1"/>
    <col min="514" max="514" width="15.42578125" customWidth="1"/>
    <col min="515" max="515" width="11.5703125" customWidth="1"/>
    <col min="516" max="516" width="15.28515625" customWidth="1"/>
    <col min="517" max="517" width="11" customWidth="1"/>
    <col min="518" max="518" width="20" customWidth="1"/>
    <col min="519" max="524" width="5.5703125" customWidth="1"/>
    <col min="769" max="769" width="32.28515625" customWidth="1"/>
    <col min="770" max="770" width="15.42578125" customWidth="1"/>
    <col min="771" max="771" width="11.5703125" customWidth="1"/>
    <col min="772" max="772" width="15.28515625" customWidth="1"/>
    <col min="773" max="773" width="11" customWidth="1"/>
    <col min="774" max="774" width="20" customWidth="1"/>
    <col min="775" max="780" width="5.5703125" customWidth="1"/>
    <col min="1025" max="1025" width="32.28515625" customWidth="1"/>
    <col min="1026" max="1026" width="15.42578125" customWidth="1"/>
    <col min="1027" max="1027" width="11.5703125" customWidth="1"/>
    <col min="1028" max="1028" width="15.28515625" customWidth="1"/>
    <col min="1029" max="1029" width="11" customWidth="1"/>
    <col min="1030" max="1030" width="20" customWidth="1"/>
    <col min="1031" max="1036" width="5.5703125" customWidth="1"/>
    <col min="1281" max="1281" width="32.28515625" customWidth="1"/>
    <col min="1282" max="1282" width="15.42578125" customWidth="1"/>
    <col min="1283" max="1283" width="11.5703125" customWidth="1"/>
    <col min="1284" max="1284" width="15.28515625" customWidth="1"/>
    <col min="1285" max="1285" width="11" customWidth="1"/>
    <col min="1286" max="1286" width="20" customWidth="1"/>
    <col min="1287" max="1292" width="5.5703125" customWidth="1"/>
    <col min="1537" max="1537" width="32.28515625" customWidth="1"/>
    <col min="1538" max="1538" width="15.42578125" customWidth="1"/>
    <col min="1539" max="1539" width="11.5703125" customWidth="1"/>
    <col min="1540" max="1540" width="15.28515625" customWidth="1"/>
    <col min="1541" max="1541" width="11" customWidth="1"/>
    <col min="1542" max="1542" width="20" customWidth="1"/>
    <col min="1543" max="1548" width="5.5703125" customWidth="1"/>
    <col min="1793" max="1793" width="32.28515625" customWidth="1"/>
    <col min="1794" max="1794" width="15.42578125" customWidth="1"/>
    <col min="1795" max="1795" width="11.5703125" customWidth="1"/>
    <col min="1796" max="1796" width="15.28515625" customWidth="1"/>
    <col min="1797" max="1797" width="11" customWidth="1"/>
    <col min="1798" max="1798" width="20" customWidth="1"/>
    <col min="1799" max="1804" width="5.5703125" customWidth="1"/>
    <col min="2049" max="2049" width="32.28515625" customWidth="1"/>
    <col min="2050" max="2050" width="15.42578125" customWidth="1"/>
    <col min="2051" max="2051" width="11.5703125" customWidth="1"/>
    <col min="2052" max="2052" width="15.28515625" customWidth="1"/>
    <col min="2053" max="2053" width="11" customWidth="1"/>
    <col min="2054" max="2054" width="20" customWidth="1"/>
    <col min="2055" max="2060" width="5.5703125" customWidth="1"/>
    <col min="2305" max="2305" width="32.28515625" customWidth="1"/>
    <col min="2306" max="2306" width="15.42578125" customWidth="1"/>
    <col min="2307" max="2307" width="11.5703125" customWidth="1"/>
    <col min="2308" max="2308" width="15.28515625" customWidth="1"/>
    <col min="2309" max="2309" width="11" customWidth="1"/>
    <col min="2310" max="2310" width="20" customWidth="1"/>
    <col min="2311" max="2316" width="5.5703125" customWidth="1"/>
    <col min="2561" max="2561" width="32.28515625" customWidth="1"/>
    <col min="2562" max="2562" width="15.42578125" customWidth="1"/>
    <col min="2563" max="2563" width="11.5703125" customWidth="1"/>
    <col min="2564" max="2564" width="15.28515625" customWidth="1"/>
    <col min="2565" max="2565" width="11" customWidth="1"/>
    <col min="2566" max="2566" width="20" customWidth="1"/>
    <col min="2567" max="2572" width="5.5703125" customWidth="1"/>
    <col min="2817" max="2817" width="32.28515625" customWidth="1"/>
    <col min="2818" max="2818" width="15.42578125" customWidth="1"/>
    <col min="2819" max="2819" width="11.5703125" customWidth="1"/>
    <col min="2820" max="2820" width="15.28515625" customWidth="1"/>
    <col min="2821" max="2821" width="11" customWidth="1"/>
    <col min="2822" max="2822" width="20" customWidth="1"/>
    <col min="2823" max="2828" width="5.5703125" customWidth="1"/>
    <col min="3073" max="3073" width="32.28515625" customWidth="1"/>
    <col min="3074" max="3074" width="15.42578125" customWidth="1"/>
    <col min="3075" max="3075" width="11.5703125" customWidth="1"/>
    <col min="3076" max="3076" width="15.28515625" customWidth="1"/>
    <col min="3077" max="3077" width="11" customWidth="1"/>
    <col min="3078" max="3078" width="20" customWidth="1"/>
    <col min="3079" max="3084" width="5.5703125" customWidth="1"/>
    <col min="3329" max="3329" width="32.28515625" customWidth="1"/>
    <col min="3330" max="3330" width="15.42578125" customWidth="1"/>
    <col min="3331" max="3331" width="11.5703125" customWidth="1"/>
    <col min="3332" max="3332" width="15.28515625" customWidth="1"/>
    <col min="3333" max="3333" width="11" customWidth="1"/>
    <col min="3334" max="3334" width="20" customWidth="1"/>
    <col min="3335" max="3340" width="5.5703125" customWidth="1"/>
    <col min="3585" max="3585" width="32.28515625" customWidth="1"/>
    <col min="3586" max="3586" width="15.42578125" customWidth="1"/>
    <col min="3587" max="3587" width="11.5703125" customWidth="1"/>
    <col min="3588" max="3588" width="15.28515625" customWidth="1"/>
    <col min="3589" max="3589" width="11" customWidth="1"/>
    <col min="3590" max="3590" width="20" customWidth="1"/>
    <col min="3591" max="3596" width="5.5703125" customWidth="1"/>
    <col min="3841" max="3841" width="32.28515625" customWidth="1"/>
    <col min="3842" max="3842" width="15.42578125" customWidth="1"/>
    <col min="3843" max="3843" width="11.5703125" customWidth="1"/>
    <col min="3844" max="3844" width="15.28515625" customWidth="1"/>
    <col min="3845" max="3845" width="11" customWidth="1"/>
    <col min="3846" max="3846" width="20" customWidth="1"/>
    <col min="3847" max="3852" width="5.5703125" customWidth="1"/>
    <col min="4097" max="4097" width="32.28515625" customWidth="1"/>
    <col min="4098" max="4098" width="15.42578125" customWidth="1"/>
    <col min="4099" max="4099" width="11.5703125" customWidth="1"/>
    <col min="4100" max="4100" width="15.28515625" customWidth="1"/>
    <col min="4101" max="4101" width="11" customWidth="1"/>
    <col min="4102" max="4102" width="20" customWidth="1"/>
    <col min="4103" max="4108" width="5.5703125" customWidth="1"/>
    <col min="4353" max="4353" width="32.28515625" customWidth="1"/>
    <col min="4354" max="4354" width="15.42578125" customWidth="1"/>
    <col min="4355" max="4355" width="11.5703125" customWidth="1"/>
    <col min="4356" max="4356" width="15.28515625" customWidth="1"/>
    <col min="4357" max="4357" width="11" customWidth="1"/>
    <col min="4358" max="4358" width="20" customWidth="1"/>
    <col min="4359" max="4364" width="5.5703125" customWidth="1"/>
    <col min="4609" max="4609" width="32.28515625" customWidth="1"/>
    <col min="4610" max="4610" width="15.42578125" customWidth="1"/>
    <col min="4611" max="4611" width="11.5703125" customWidth="1"/>
    <col min="4612" max="4612" width="15.28515625" customWidth="1"/>
    <col min="4613" max="4613" width="11" customWidth="1"/>
    <col min="4614" max="4614" width="20" customWidth="1"/>
    <col min="4615" max="4620" width="5.5703125" customWidth="1"/>
    <col min="4865" max="4865" width="32.28515625" customWidth="1"/>
    <col min="4866" max="4866" width="15.42578125" customWidth="1"/>
    <col min="4867" max="4867" width="11.5703125" customWidth="1"/>
    <col min="4868" max="4868" width="15.28515625" customWidth="1"/>
    <col min="4869" max="4869" width="11" customWidth="1"/>
    <col min="4870" max="4870" width="20" customWidth="1"/>
    <col min="4871" max="4876" width="5.5703125" customWidth="1"/>
    <col min="5121" max="5121" width="32.28515625" customWidth="1"/>
    <col min="5122" max="5122" width="15.42578125" customWidth="1"/>
    <col min="5123" max="5123" width="11.5703125" customWidth="1"/>
    <col min="5124" max="5124" width="15.28515625" customWidth="1"/>
    <col min="5125" max="5125" width="11" customWidth="1"/>
    <col min="5126" max="5126" width="20" customWidth="1"/>
    <col min="5127" max="5132" width="5.5703125" customWidth="1"/>
    <col min="5377" max="5377" width="32.28515625" customWidth="1"/>
    <col min="5378" max="5378" width="15.42578125" customWidth="1"/>
    <col min="5379" max="5379" width="11.5703125" customWidth="1"/>
    <col min="5380" max="5380" width="15.28515625" customWidth="1"/>
    <col min="5381" max="5381" width="11" customWidth="1"/>
    <col min="5382" max="5382" width="20" customWidth="1"/>
    <col min="5383" max="5388" width="5.5703125" customWidth="1"/>
    <col min="5633" max="5633" width="32.28515625" customWidth="1"/>
    <col min="5634" max="5634" width="15.42578125" customWidth="1"/>
    <col min="5635" max="5635" width="11.5703125" customWidth="1"/>
    <col min="5636" max="5636" width="15.28515625" customWidth="1"/>
    <col min="5637" max="5637" width="11" customWidth="1"/>
    <col min="5638" max="5638" width="20" customWidth="1"/>
    <col min="5639" max="5644" width="5.5703125" customWidth="1"/>
    <col min="5889" max="5889" width="32.28515625" customWidth="1"/>
    <col min="5890" max="5890" width="15.42578125" customWidth="1"/>
    <col min="5891" max="5891" width="11.5703125" customWidth="1"/>
    <col min="5892" max="5892" width="15.28515625" customWidth="1"/>
    <col min="5893" max="5893" width="11" customWidth="1"/>
    <col min="5894" max="5894" width="20" customWidth="1"/>
    <col min="5895" max="5900" width="5.5703125" customWidth="1"/>
    <col min="6145" max="6145" width="32.28515625" customWidth="1"/>
    <col min="6146" max="6146" width="15.42578125" customWidth="1"/>
    <col min="6147" max="6147" width="11.5703125" customWidth="1"/>
    <col min="6148" max="6148" width="15.28515625" customWidth="1"/>
    <col min="6149" max="6149" width="11" customWidth="1"/>
    <col min="6150" max="6150" width="20" customWidth="1"/>
    <col min="6151" max="6156" width="5.5703125" customWidth="1"/>
    <col min="6401" max="6401" width="32.28515625" customWidth="1"/>
    <col min="6402" max="6402" width="15.42578125" customWidth="1"/>
    <col min="6403" max="6403" width="11.5703125" customWidth="1"/>
    <col min="6404" max="6404" width="15.28515625" customWidth="1"/>
    <col min="6405" max="6405" width="11" customWidth="1"/>
    <col min="6406" max="6406" width="20" customWidth="1"/>
    <col min="6407" max="6412" width="5.5703125" customWidth="1"/>
    <col min="6657" max="6657" width="32.28515625" customWidth="1"/>
    <col min="6658" max="6658" width="15.42578125" customWidth="1"/>
    <col min="6659" max="6659" width="11.5703125" customWidth="1"/>
    <col min="6660" max="6660" width="15.28515625" customWidth="1"/>
    <col min="6661" max="6661" width="11" customWidth="1"/>
    <col min="6662" max="6662" width="20" customWidth="1"/>
    <col min="6663" max="6668" width="5.5703125" customWidth="1"/>
    <col min="6913" max="6913" width="32.28515625" customWidth="1"/>
    <col min="6914" max="6914" width="15.42578125" customWidth="1"/>
    <col min="6915" max="6915" width="11.5703125" customWidth="1"/>
    <col min="6916" max="6916" width="15.28515625" customWidth="1"/>
    <col min="6917" max="6917" width="11" customWidth="1"/>
    <col min="6918" max="6918" width="20" customWidth="1"/>
    <col min="6919" max="6924" width="5.5703125" customWidth="1"/>
    <col min="7169" max="7169" width="32.28515625" customWidth="1"/>
    <col min="7170" max="7170" width="15.42578125" customWidth="1"/>
    <col min="7171" max="7171" width="11.5703125" customWidth="1"/>
    <col min="7172" max="7172" width="15.28515625" customWidth="1"/>
    <col min="7173" max="7173" width="11" customWidth="1"/>
    <col min="7174" max="7174" width="20" customWidth="1"/>
    <col min="7175" max="7180" width="5.5703125" customWidth="1"/>
    <col min="7425" max="7425" width="32.28515625" customWidth="1"/>
    <col min="7426" max="7426" width="15.42578125" customWidth="1"/>
    <col min="7427" max="7427" width="11.5703125" customWidth="1"/>
    <col min="7428" max="7428" width="15.28515625" customWidth="1"/>
    <col min="7429" max="7429" width="11" customWidth="1"/>
    <col min="7430" max="7430" width="20" customWidth="1"/>
    <col min="7431" max="7436" width="5.5703125" customWidth="1"/>
    <col min="7681" max="7681" width="32.28515625" customWidth="1"/>
    <col min="7682" max="7682" width="15.42578125" customWidth="1"/>
    <col min="7683" max="7683" width="11.5703125" customWidth="1"/>
    <col min="7684" max="7684" width="15.28515625" customWidth="1"/>
    <col min="7685" max="7685" width="11" customWidth="1"/>
    <col min="7686" max="7686" width="20" customWidth="1"/>
    <col min="7687" max="7692" width="5.5703125" customWidth="1"/>
    <col min="7937" max="7937" width="32.28515625" customWidth="1"/>
    <col min="7938" max="7938" width="15.42578125" customWidth="1"/>
    <col min="7939" max="7939" width="11.5703125" customWidth="1"/>
    <col min="7940" max="7940" width="15.28515625" customWidth="1"/>
    <col min="7941" max="7941" width="11" customWidth="1"/>
    <col min="7942" max="7942" width="20" customWidth="1"/>
    <col min="7943" max="7948" width="5.5703125" customWidth="1"/>
    <col min="8193" max="8193" width="32.28515625" customWidth="1"/>
    <col min="8194" max="8194" width="15.42578125" customWidth="1"/>
    <col min="8195" max="8195" width="11.5703125" customWidth="1"/>
    <col min="8196" max="8196" width="15.28515625" customWidth="1"/>
    <col min="8197" max="8197" width="11" customWidth="1"/>
    <col min="8198" max="8198" width="20" customWidth="1"/>
    <col min="8199" max="8204" width="5.5703125" customWidth="1"/>
    <col min="8449" max="8449" width="32.28515625" customWidth="1"/>
    <col min="8450" max="8450" width="15.42578125" customWidth="1"/>
    <col min="8451" max="8451" width="11.5703125" customWidth="1"/>
    <col min="8452" max="8452" width="15.28515625" customWidth="1"/>
    <col min="8453" max="8453" width="11" customWidth="1"/>
    <col min="8454" max="8454" width="20" customWidth="1"/>
    <col min="8455" max="8460" width="5.5703125" customWidth="1"/>
    <col min="8705" max="8705" width="32.28515625" customWidth="1"/>
    <col min="8706" max="8706" width="15.42578125" customWidth="1"/>
    <col min="8707" max="8707" width="11.5703125" customWidth="1"/>
    <col min="8708" max="8708" width="15.28515625" customWidth="1"/>
    <col min="8709" max="8709" width="11" customWidth="1"/>
    <col min="8710" max="8710" width="20" customWidth="1"/>
    <col min="8711" max="8716" width="5.5703125" customWidth="1"/>
    <col min="8961" max="8961" width="32.28515625" customWidth="1"/>
    <col min="8962" max="8962" width="15.42578125" customWidth="1"/>
    <col min="8963" max="8963" width="11.5703125" customWidth="1"/>
    <col min="8964" max="8964" width="15.28515625" customWidth="1"/>
    <col min="8965" max="8965" width="11" customWidth="1"/>
    <col min="8966" max="8966" width="20" customWidth="1"/>
    <col min="8967" max="8972" width="5.5703125" customWidth="1"/>
    <col min="9217" max="9217" width="32.28515625" customWidth="1"/>
    <col min="9218" max="9218" width="15.42578125" customWidth="1"/>
    <col min="9219" max="9219" width="11.5703125" customWidth="1"/>
    <col min="9220" max="9220" width="15.28515625" customWidth="1"/>
    <col min="9221" max="9221" width="11" customWidth="1"/>
    <col min="9222" max="9222" width="20" customWidth="1"/>
    <col min="9223" max="9228" width="5.5703125" customWidth="1"/>
    <col min="9473" max="9473" width="32.28515625" customWidth="1"/>
    <col min="9474" max="9474" width="15.42578125" customWidth="1"/>
    <col min="9475" max="9475" width="11.5703125" customWidth="1"/>
    <col min="9476" max="9476" width="15.28515625" customWidth="1"/>
    <col min="9477" max="9477" width="11" customWidth="1"/>
    <col min="9478" max="9478" width="20" customWidth="1"/>
    <col min="9479" max="9484" width="5.5703125" customWidth="1"/>
    <col min="9729" max="9729" width="32.28515625" customWidth="1"/>
    <col min="9730" max="9730" width="15.42578125" customWidth="1"/>
    <col min="9731" max="9731" width="11.5703125" customWidth="1"/>
    <col min="9732" max="9732" width="15.28515625" customWidth="1"/>
    <col min="9733" max="9733" width="11" customWidth="1"/>
    <col min="9734" max="9734" width="20" customWidth="1"/>
    <col min="9735" max="9740" width="5.5703125" customWidth="1"/>
    <col min="9985" max="9985" width="32.28515625" customWidth="1"/>
    <col min="9986" max="9986" width="15.42578125" customWidth="1"/>
    <col min="9987" max="9987" width="11.5703125" customWidth="1"/>
    <col min="9988" max="9988" width="15.28515625" customWidth="1"/>
    <col min="9989" max="9989" width="11" customWidth="1"/>
    <col min="9990" max="9990" width="20" customWidth="1"/>
    <col min="9991" max="9996" width="5.5703125" customWidth="1"/>
    <col min="10241" max="10241" width="32.28515625" customWidth="1"/>
    <col min="10242" max="10242" width="15.42578125" customWidth="1"/>
    <col min="10243" max="10243" width="11.5703125" customWidth="1"/>
    <col min="10244" max="10244" width="15.28515625" customWidth="1"/>
    <col min="10245" max="10245" width="11" customWidth="1"/>
    <col min="10246" max="10246" width="20" customWidth="1"/>
    <col min="10247" max="10252" width="5.5703125" customWidth="1"/>
    <col min="10497" max="10497" width="32.28515625" customWidth="1"/>
    <col min="10498" max="10498" width="15.42578125" customWidth="1"/>
    <col min="10499" max="10499" width="11.5703125" customWidth="1"/>
    <col min="10500" max="10500" width="15.28515625" customWidth="1"/>
    <col min="10501" max="10501" width="11" customWidth="1"/>
    <col min="10502" max="10502" width="20" customWidth="1"/>
    <col min="10503" max="10508" width="5.5703125" customWidth="1"/>
    <col min="10753" max="10753" width="32.28515625" customWidth="1"/>
    <col min="10754" max="10754" width="15.42578125" customWidth="1"/>
    <col min="10755" max="10755" width="11.5703125" customWidth="1"/>
    <col min="10756" max="10756" width="15.28515625" customWidth="1"/>
    <col min="10757" max="10757" width="11" customWidth="1"/>
    <col min="10758" max="10758" width="20" customWidth="1"/>
    <col min="10759" max="10764" width="5.5703125" customWidth="1"/>
    <col min="11009" max="11009" width="32.28515625" customWidth="1"/>
    <col min="11010" max="11010" width="15.42578125" customWidth="1"/>
    <col min="11011" max="11011" width="11.5703125" customWidth="1"/>
    <col min="11012" max="11012" width="15.28515625" customWidth="1"/>
    <col min="11013" max="11013" width="11" customWidth="1"/>
    <col min="11014" max="11014" width="20" customWidth="1"/>
    <col min="11015" max="11020" width="5.5703125" customWidth="1"/>
    <col min="11265" max="11265" width="32.28515625" customWidth="1"/>
    <col min="11266" max="11266" width="15.42578125" customWidth="1"/>
    <col min="11267" max="11267" width="11.5703125" customWidth="1"/>
    <col min="11268" max="11268" width="15.28515625" customWidth="1"/>
    <col min="11269" max="11269" width="11" customWidth="1"/>
    <col min="11270" max="11270" width="20" customWidth="1"/>
    <col min="11271" max="11276" width="5.5703125" customWidth="1"/>
    <col min="11521" max="11521" width="32.28515625" customWidth="1"/>
    <col min="11522" max="11522" width="15.42578125" customWidth="1"/>
    <col min="11523" max="11523" width="11.5703125" customWidth="1"/>
    <col min="11524" max="11524" width="15.28515625" customWidth="1"/>
    <col min="11525" max="11525" width="11" customWidth="1"/>
    <col min="11526" max="11526" width="20" customWidth="1"/>
    <col min="11527" max="11532" width="5.5703125" customWidth="1"/>
    <col min="11777" max="11777" width="32.28515625" customWidth="1"/>
    <col min="11778" max="11778" width="15.42578125" customWidth="1"/>
    <col min="11779" max="11779" width="11.5703125" customWidth="1"/>
    <col min="11780" max="11780" width="15.28515625" customWidth="1"/>
    <col min="11781" max="11781" width="11" customWidth="1"/>
    <col min="11782" max="11782" width="20" customWidth="1"/>
    <col min="11783" max="11788" width="5.5703125" customWidth="1"/>
    <col min="12033" max="12033" width="32.28515625" customWidth="1"/>
    <col min="12034" max="12034" width="15.42578125" customWidth="1"/>
    <col min="12035" max="12035" width="11.5703125" customWidth="1"/>
    <col min="12036" max="12036" width="15.28515625" customWidth="1"/>
    <col min="12037" max="12037" width="11" customWidth="1"/>
    <col min="12038" max="12038" width="20" customWidth="1"/>
    <col min="12039" max="12044" width="5.5703125" customWidth="1"/>
    <col min="12289" max="12289" width="32.28515625" customWidth="1"/>
    <col min="12290" max="12290" width="15.42578125" customWidth="1"/>
    <col min="12291" max="12291" width="11.5703125" customWidth="1"/>
    <col min="12292" max="12292" width="15.28515625" customWidth="1"/>
    <col min="12293" max="12293" width="11" customWidth="1"/>
    <col min="12294" max="12294" width="20" customWidth="1"/>
    <col min="12295" max="12300" width="5.5703125" customWidth="1"/>
    <col min="12545" max="12545" width="32.28515625" customWidth="1"/>
    <col min="12546" max="12546" width="15.42578125" customWidth="1"/>
    <col min="12547" max="12547" width="11.5703125" customWidth="1"/>
    <col min="12548" max="12548" width="15.28515625" customWidth="1"/>
    <col min="12549" max="12549" width="11" customWidth="1"/>
    <col min="12550" max="12550" width="20" customWidth="1"/>
    <col min="12551" max="12556" width="5.5703125" customWidth="1"/>
    <col min="12801" max="12801" width="32.28515625" customWidth="1"/>
    <col min="12802" max="12802" width="15.42578125" customWidth="1"/>
    <col min="12803" max="12803" width="11.5703125" customWidth="1"/>
    <col min="12804" max="12804" width="15.28515625" customWidth="1"/>
    <col min="12805" max="12805" width="11" customWidth="1"/>
    <col min="12806" max="12806" width="20" customWidth="1"/>
    <col min="12807" max="12812" width="5.5703125" customWidth="1"/>
    <col min="13057" max="13057" width="32.28515625" customWidth="1"/>
    <col min="13058" max="13058" width="15.42578125" customWidth="1"/>
    <col min="13059" max="13059" width="11.5703125" customWidth="1"/>
    <col min="13060" max="13060" width="15.28515625" customWidth="1"/>
    <col min="13061" max="13061" width="11" customWidth="1"/>
    <col min="13062" max="13062" width="20" customWidth="1"/>
    <col min="13063" max="13068" width="5.5703125" customWidth="1"/>
    <col min="13313" max="13313" width="32.28515625" customWidth="1"/>
    <col min="13314" max="13314" width="15.42578125" customWidth="1"/>
    <col min="13315" max="13315" width="11.5703125" customWidth="1"/>
    <col min="13316" max="13316" width="15.28515625" customWidth="1"/>
    <col min="13317" max="13317" width="11" customWidth="1"/>
    <col min="13318" max="13318" width="20" customWidth="1"/>
    <col min="13319" max="13324" width="5.5703125" customWidth="1"/>
    <col min="13569" max="13569" width="32.28515625" customWidth="1"/>
    <col min="13570" max="13570" width="15.42578125" customWidth="1"/>
    <col min="13571" max="13571" width="11.5703125" customWidth="1"/>
    <col min="13572" max="13572" width="15.28515625" customWidth="1"/>
    <col min="13573" max="13573" width="11" customWidth="1"/>
    <col min="13574" max="13574" width="20" customWidth="1"/>
    <col min="13575" max="13580" width="5.5703125" customWidth="1"/>
    <col min="13825" max="13825" width="32.28515625" customWidth="1"/>
    <col min="13826" max="13826" width="15.42578125" customWidth="1"/>
    <col min="13827" max="13827" width="11.5703125" customWidth="1"/>
    <col min="13828" max="13828" width="15.28515625" customWidth="1"/>
    <col min="13829" max="13829" width="11" customWidth="1"/>
    <col min="13830" max="13830" width="20" customWidth="1"/>
    <col min="13831" max="13836" width="5.5703125" customWidth="1"/>
    <col min="14081" max="14081" width="32.28515625" customWidth="1"/>
    <col min="14082" max="14082" width="15.42578125" customWidth="1"/>
    <col min="14083" max="14083" width="11.5703125" customWidth="1"/>
    <col min="14084" max="14084" width="15.28515625" customWidth="1"/>
    <col min="14085" max="14085" width="11" customWidth="1"/>
    <col min="14086" max="14086" width="20" customWidth="1"/>
    <col min="14087" max="14092" width="5.5703125" customWidth="1"/>
    <col min="14337" max="14337" width="32.28515625" customWidth="1"/>
    <col min="14338" max="14338" width="15.42578125" customWidth="1"/>
    <col min="14339" max="14339" width="11.5703125" customWidth="1"/>
    <col min="14340" max="14340" width="15.28515625" customWidth="1"/>
    <col min="14341" max="14341" width="11" customWidth="1"/>
    <col min="14342" max="14342" width="20" customWidth="1"/>
    <col min="14343" max="14348" width="5.5703125" customWidth="1"/>
    <col min="14593" max="14593" width="32.28515625" customWidth="1"/>
    <col min="14594" max="14594" width="15.42578125" customWidth="1"/>
    <col min="14595" max="14595" width="11.5703125" customWidth="1"/>
    <col min="14596" max="14596" width="15.28515625" customWidth="1"/>
    <col min="14597" max="14597" width="11" customWidth="1"/>
    <col min="14598" max="14598" width="20" customWidth="1"/>
    <col min="14599" max="14604" width="5.5703125" customWidth="1"/>
    <col min="14849" max="14849" width="32.28515625" customWidth="1"/>
    <col min="14850" max="14850" width="15.42578125" customWidth="1"/>
    <col min="14851" max="14851" width="11.5703125" customWidth="1"/>
    <col min="14852" max="14852" width="15.28515625" customWidth="1"/>
    <col min="14853" max="14853" width="11" customWidth="1"/>
    <col min="14854" max="14854" width="20" customWidth="1"/>
    <col min="14855" max="14860" width="5.5703125" customWidth="1"/>
    <col min="15105" max="15105" width="32.28515625" customWidth="1"/>
    <col min="15106" max="15106" width="15.42578125" customWidth="1"/>
    <col min="15107" max="15107" width="11.5703125" customWidth="1"/>
    <col min="15108" max="15108" width="15.28515625" customWidth="1"/>
    <col min="15109" max="15109" width="11" customWidth="1"/>
    <col min="15110" max="15110" width="20" customWidth="1"/>
    <col min="15111" max="15116" width="5.5703125" customWidth="1"/>
    <col min="15361" max="15361" width="32.28515625" customWidth="1"/>
    <col min="15362" max="15362" width="15.42578125" customWidth="1"/>
    <col min="15363" max="15363" width="11.5703125" customWidth="1"/>
    <col min="15364" max="15364" width="15.28515625" customWidth="1"/>
    <col min="15365" max="15365" width="11" customWidth="1"/>
    <col min="15366" max="15366" width="20" customWidth="1"/>
    <col min="15367" max="15372" width="5.5703125" customWidth="1"/>
    <col min="15617" max="15617" width="32.28515625" customWidth="1"/>
    <col min="15618" max="15618" width="15.42578125" customWidth="1"/>
    <col min="15619" max="15619" width="11.5703125" customWidth="1"/>
    <col min="15620" max="15620" width="15.28515625" customWidth="1"/>
    <col min="15621" max="15621" width="11" customWidth="1"/>
    <col min="15622" max="15622" width="20" customWidth="1"/>
    <col min="15623" max="15628" width="5.5703125" customWidth="1"/>
    <col min="15873" max="15873" width="32.28515625" customWidth="1"/>
    <col min="15874" max="15874" width="15.42578125" customWidth="1"/>
    <col min="15875" max="15875" width="11.5703125" customWidth="1"/>
    <col min="15876" max="15876" width="15.28515625" customWidth="1"/>
    <col min="15877" max="15877" width="11" customWidth="1"/>
    <col min="15878" max="15878" width="20" customWidth="1"/>
    <col min="15879" max="15884" width="5.5703125" customWidth="1"/>
    <col min="16129" max="16129" width="32.28515625" customWidth="1"/>
    <col min="16130" max="16130" width="15.42578125" customWidth="1"/>
    <col min="16131" max="16131" width="11.5703125" customWidth="1"/>
    <col min="16132" max="16132" width="15.28515625" customWidth="1"/>
    <col min="16133" max="16133" width="11" customWidth="1"/>
    <col min="16134" max="16134" width="20" customWidth="1"/>
    <col min="16135" max="16140" width="5.5703125" customWidth="1"/>
  </cols>
  <sheetData>
    <row r="1" spans="1:18" ht="15.75" x14ac:dyDescent="0.25">
      <c r="A1" s="314" t="s">
        <v>0</v>
      </c>
      <c r="B1" s="315"/>
      <c r="C1" s="315"/>
      <c r="D1" s="315"/>
      <c r="E1" s="315"/>
      <c r="F1" s="315"/>
      <c r="G1" s="1"/>
      <c r="H1" s="1"/>
      <c r="I1" s="1"/>
      <c r="J1" s="1"/>
      <c r="K1" s="1"/>
      <c r="L1" s="1"/>
    </row>
    <row r="2" spans="1:18" x14ac:dyDescent="0.2">
      <c r="A2" s="316" t="s">
        <v>1</v>
      </c>
      <c r="B2" s="317"/>
      <c r="C2" s="317"/>
      <c r="D2" s="317"/>
      <c r="E2" s="317"/>
      <c r="F2" s="317"/>
      <c r="G2" s="1" t="s">
        <v>2</v>
      </c>
      <c r="H2" s="1"/>
      <c r="I2" s="1"/>
      <c r="J2" s="1"/>
      <c r="K2" s="1"/>
      <c r="L2" s="1"/>
    </row>
    <row r="3" spans="1:18" x14ac:dyDescent="0.2">
      <c r="A3" s="318" t="s">
        <v>3</v>
      </c>
      <c r="B3" s="318"/>
      <c r="C3" s="318"/>
      <c r="D3" s="318"/>
      <c r="E3" s="318"/>
      <c r="F3" s="318"/>
    </row>
    <row r="4" spans="1:18" ht="21.75" customHeight="1" x14ac:dyDescent="0.2">
      <c r="A4" s="2"/>
      <c r="B4" s="2"/>
      <c r="C4" s="2"/>
      <c r="D4" s="2"/>
      <c r="E4" s="2"/>
      <c r="F4" s="2"/>
    </row>
    <row r="5" spans="1:18" ht="77.25" customHeight="1" x14ac:dyDescent="0.2">
      <c r="A5" s="319" t="s">
        <v>4</v>
      </c>
      <c r="B5" s="319"/>
      <c r="C5" s="319"/>
      <c r="D5" s="319"/>
      <c r="E5" s="319"/>
      <c r="F5" s="319"/>
      <c r="L5" s="3"/>
      <c r="M5" s="3"/>
      <c r="N5" s="3"/>
      <c r="O5" s="3"/>
      <c r="P5" s="3"/>
      <c r="Q5" s="3"/>
      <c r="R5" s="3"/>
    </row>
    <row r="6" spans="1:18" x14ac:dyDescent="0.2">
      <c r="A6" s="2"/>
      <c r="B6" s="2"/>
      <c r="C6" s="2"/>
      <c r="D6" s="2"/>
      <c r="E6" s="2"/>
      <c r="F6" s="4"/>
      <c r="L6" s="3"/>
      <c r="M6" s="3"/>
      <c r="N6" s="3"/>
      <c r="O6" s="3"/>
      <c r="P6" s="3"/>
      <c r="Q6" s="3"/>
      <c r="R6" s="3"/>
    </row>
    <row r="7" spans="1:18" x14ac:dyDescent="0.2">
      <c r="A7" s="2" t="s">
        <v>5</v>
      </c>
      <c r="B7" s="312"/>
      <c r="C7" s="313"/>
      <c r="D7" s="5"/>
      <c r="E7" s="5"/>
      <c r="F7" s="4"/>
      <c r="G7" s="6"/>
      <c r="H7" s="6"/>
      <c r="I7" s="6"/>
      <c r="J7" s="6"/>
      <c r="K7" s="6"/>
      <c r="L7" s="3"/>
      <c r="M7" s="3"/>
      <c r="N7" s="3"/>
      <c r="O7" s="3"/>
      <c r="P7" s="3"/>
      <c r="Q7" s="3"/>
      <c r="R7" s="3"/>
    </row>
    <row r="8" spans="1:18" x14ac:dyDescent="0.2">
      <c r="A8" s="2" t="s">
        <v>6</v>
      </c>
      <c r="B8" s="312"/>
      <c r="C8" s="313"/>
      <c r="D8" s="5"/>
      <c r="E8" s="5"/>
      <c r="F8" s="5"/>
      <c r="G8" s="6"/>
      <c r="H8" s="6"/>
      <c r="I8" s="6"/>
      <c r="J8" s="6"/>
      <c r="K8" s="6"/>
      <c r="L8" s="3"/>
      <c r="M8" s="3"/>
      <c r="N8" s="3"/>
      <c r="O8" s="3"/>
      <c r="P8" s="3"/>
      <c r="Q8" s="3"/>
      <c r="R8" s="3"/>
    </row>
    <row r="9" spans="1:18" x14ac:dyDescent="0.2">
      <c r="A9" s="2" t="s">
        <v>7</v>
      </c>
      <c r="B9" s="7"/>
      <c r="C9" s="8"/>
      <c r="D9" s="5"/>
      <c r="E9" s="5"/>
      <c r="F9" s="5"/>
      <c r="G9" s="6"/>
      <c r="H9" s="6"/>
      <c r="I9" s="6"/>
      <c r="J9" s="6"/>
      <c r="K9" s="6"/>
      <c r="L9" s="3"/>
      <c r="M9" s="3"/>
      <c r="N9" s="3"/>
      <c r="O9" s="3"/>
      <c r="P9" s="3"/>
      <c r="Q9" s="3"/>
      <c r="R9" s="3"/>
    </row>
    <row r="10" spans="1:18" x14ac:dyDescent="0.2">
      <c r="A10" s="2" t="s">
        <v>8</v>
      </c>
      <c r="B10" s="312"/>
      <c r="C10" s="313"/>
      <c r="D10" s="5"/>
      <c r="E10" s="5"/>
      <c r="F10" s="5"/>
      <c r="G10" s="6"/>
      <c r="H10" s="6"/>
      <c r="I10" s="6"/>
      <c r="J10" s="6"/>
      <c r="K10" s="6"/>
      <c r="L10" s="3"/>
      <c r="M10" s="3"/>
      <c r="N10" s="3"/>
      <c r="O10" s="3"/>
      <c r="P10" s="3"/>
      <c r="Q10" s="3"/>
      <c r="R10" s="3"/>
    </row>
    <row r="11" spans="1:18" x14ac:dyDescent="0.2">
      <c r="A11" s="2"/>
      <c r="B11" s="2"/>
      <c r="C11" s="2"/>
      <c r="D11" s="2"/>
      <c r="E11" s="9"/>
      <c r="F11" s="5"/>
      <c r="L11" s="3"/>
      <c r="M11" s="3"/>
      <c r="N11" s="3"/>
      <c r="O11" s="3"/>
      <c r="P11" s="3"/>
      <c r="Q11" s="3"/>
      <c r="R11" s="3"/>
    </row>
    <row r="12" spans="1:18" x14ac:dyDescent="0.2">
      <c r="A12" s="2"/>
      <c r="B12" s="2"/>
      <c r="C12" s="2"/>
      <c r="D12" s="2"/>
      <c r="E12" s="2"/>
      <c r="F12" s="2"/>
      <c r="L12" s="3"/>
      <c r="M12" s="3"/>
      <c r="N12" s="3"/>
      <c r="O12" s="3"/>
      <c r="P12" s="3"/>
      <c r="Q12" s="3"/>
      <c r="R12" s="3"/>
    </row>
    <row r="13" spans="1:18" x14ac:dyDescent="0.2">
      <c r="A13" s="10" t="s">
        <v>9</v>
      </c>
      <c r="B13" s="2"/>
      <c r="C13" s="2"/>
      <c r="D13" s="2"/>
      <c r="E13" s="2"/>
      <c r="F13" s="4"/>
      <c r="L13" s="3"/>
      <c r="M13" s="3"/>
      <c r="N13" s="3"/>
      <c r="O13" s="3"/>
      <c r="P13" s="3"/>
      <c r="Q13" s="3"/>
      <c r="R13" s="3"/>
    </row>
    <row r="14" spans="1:18" x14ac:dyDescent="0.2">
      <c r="A14" s="2"/>
      <c r="B14" s="2"/>
      <c r="C14" s="2"/>
      <c r="D14" s="2"/>
      <c r="E14" s="2"/>
      <c r="F14" s="2"/>
      <c r="L14" s="3"/>
      <c r="M14" s="3"/>
      <c r="N14" s="3"/>
      <c r="O14" s="3"/>
      <c r="P14" s="3"/>
      <c r="Q14" s="3"/>
      <c r="R14" s="3"/>
    </row>
    <row r="15" spans="1:18" x14ac:dyDescent="0.2">
      <c r="A15" s="2"/>
      <c r="B15" s="2"/>
      <c r="C15" s="2"/>
      <c r="D15" s="11" t="s">
        <v>10</v>
      </c>
      <c r="E15" s="2"/>
      <c r="F15" s="2"/>
      <c r="L15" s="3"/>
      <c r="M15" s="3"/>
      <c r="N15" s="3"/>
      <c r="O15" s="3"/>
      <c r="P15" s="3"/>
      <c r="Q15" s="3"/>
      <c r="R15" s="3"/>
    </row>
    <row r="16" spans="1:18" x14ac:dyDescent="0.2">
      <c r="A16" s="12" t="s">
        <v>11</v>
      </c>
      <c r="B16" s="13" t="s">
        <v>11</v>
      </c>
      <c r="C16" s="13" t="s">
        <v>12</v>
      </c>
      <c r="D16" s="14" t="s">
        <v>13</v>
      </c>
      <c r="E16" s="15"/>
      <c r="F16" s="16" t="s">
        <v>14</v>
      </c>
      <c r="L16" s="3"/>
      <c r="M16" s="3"/>
      <c r="N16" s="3"/>
      <c r="O16" s="3"/>
      <c r="P16" s="3"/>
      <c r="Q16" s="3"/>
      <c r="R16" s="3"/>
    </row>
    <row r="17" spans="1:18" x14ac:dyDescent="0.2">
      <c r="A17" s="17" t="s">
        <v>15</v>
      </c>
      <c r="B17" s="18">
        <v>1</v>
      </c>
      <c r="C17" s="18">
        <v>2026</v>
      </c>
      <c r="D17" s="19"/>
      <c r="E17" s="20" t="s">
        <v>13</v>
      </c>
      <c r="F17" s="21">
        <f>+'January 2026'!$O$64</f>
        <v>16.37</v>
      </c>
      <c r="L17" s="3"/>
      <c r="M17" s="3"/>
      <c r="N17" s="3"/>
      <c r="O17" s="3"/>
      <c r="P17" s="3"/>
      <c r="Q17" s="3"/>
      <c r="R17" s="3"/>
    </row>
    <row r="18" spans="1:18" x14ac:dyDescent="0.2">
      <c r="A18" s="17" t="s">
        <v>16</v>
      </c>
      <c r="B18" s="18">
        <v>2</v>
      </c>
      <c r="C18" s="18">
        <v>2026</v>
      </c>
      <c r="D18" s="19"/>
      <c r="E18" s="20" t="s">
        <v>13</v>
      </c>
      <c r="F18" s="21">
        <f>+'February 2026'!$O$64</f>
        <v>16.37</v>
      </c>
      <c r="L18" s="3"/>
      <c r="M18" s="3"/>
      <c r="N18" s="3"/>
      <c r="O18" s="3"/>
      <c r="P18" s="3"/>
      <c r="Q18" s="3"/>
      <c r="R18" s="3"/>
    </row>
    <row r="19" spans="1:18" x14ac:dyDescent="0.2">
      <c r="A19" s="17" t="s">
        <v>17</v>
      </c>
      <c r="B19" s="18">
        <v>3</v>
      </c>
      <c r="C19" s="18">
        <v>2026</v>
      </c>
      <c r="D19" s="19"/>
      <c r="E19" s="20" t="s">
        <v>13</v>
      </c>
      <c r="F19" s="21">
        <f>+'March 2026'!$O$64</f>
        <v>16.32</v>
      </c>
      <c r="L19" s="3"/>
      <c r="M19" s="3"/>
      <c r="N19" s="3"/>
      <c r="O19" s="3"/>
      <c r="P19" s="3"/>
      <c r="Q19" s="3"/>
      <c r="R19" s="3"/>
    </row>
    <row r="20" spans="1:18" x14ac:dyDescent="0.2">
      <c r="A20" s="17" t="s">
        <v>18</v>
      </c>
      <c r="B20" s="18">
        <v>4</v>
      </c>
      <c r="C20" s="18">
        <v>2026</v>
      </c>
      <c r="D20" s="19"/>
      <c r="E20" s="20" t="s">
        <v>13</v>
      </c>
      <c r="F20" s="21">
        <v>0</v>
      </c>
    </row>
    <row r="21" spans="1:18" x14ac:dyDescent="0.2">
      <c r="A21" s="17" t="s">
        <v>19</v>
      </c>
      <c r="B21" s="18">
        <v>5</v>
      </c>
      <c r="C21" s="18">
        <v>2026</v>
      </c>
      <c r="D21" s="19"/>
      <c r="E21" s="20" t="s">
        <v>13</v>
      </c>
      <c r="F21" s="21">
        <v>0</v>
      </c>
    </row>
    <row r="22" spans="1:18" x14ac:dyDescent="0.2">
      <c r="A22" s="17" t="s">
        <v>20</v>
      </c>
      <c r="B22" s="18">
        <v>6</v>
      </c>
      <c r="C22" s="18">
        <v>2026</v>
      </c>
      <c r="D22" s="19"/>
      <c r="E22" s="20" t="s">
        <v>13</v>
      </c>
      <c r="F22" s="21">
        <v>0</v>
      </c>
    </row>
    <row r="23" spans="1:18" x14ac:dyDescent="0.2">
      <c r="A23" s="22" t="s">
        <v>21</v>
      </c>
      <c r="B23" s="18">
        <v>7</v>
      </c>
      <c r="C23" s="18">
        <v>2026</v>
      </c>
      <c r="D23" s="19"/>
      <c r="E23" s="20" t="s">
        <v>13</v>
      </c>
      <c r="F23" s="21">
        <v>0</v>
      </c>
      <c r="G23" s="23"/>
      <c r="H23" s="23"/>
      <c r="I23" s="23"/>
      <c r="J23" s="23"/>
      <c r="K23" s="23"/>
      <c r="L23" s="23"/>
    </row>
    <row r="24" spans="1:18" ht="13.5" customHeight="1" x14ac:dyDescent="0.2">
      <c r="A24" s="22" t="s">
        <v>22</v>
      </c>
      <c r="B24" s="18">
        <v>8</v>
      </c>
      <c r="C24" s="18">
        <v>2026</v>
      </c>
      <c r="D24" s="19"/>
      <c r="E24" s="20" t="s">
        <v>13</v>
      </c>
      <c r="F24" s="21">
        <v>0</v>
      </c>
      <c r="G24" s="23"/>
      <c r="H24" s="23"/>
      <c r="I24" s="23"/>
      <c r="J24" s="23"/>
      <c r="K24" s="23"/>
      <c r="L24" s="23"/>
    </row>
    <row r="25" spans="1:18" x14ac:dyDescent="0.2">
      <c r="A25" s="22" t="s">
        <v>23</v>
      </c>
      <c r="B25" s="18">
        <v>9</v>
      </c>
      <c r="C25" s="18">
        <v>2026</v>
      </c>
      <c r="D25" s="19"/>
      <c r="E25" s="20" t="s">
        <v>13</v>
      </c>
      <c r="F25" s="21">
        <v>0</v>
      </c>
      <c r="G25" s="23"/>
      <c r="H25" s="23"/>
      <c r="I25" s="23"/>
      <c r="J25" s="23"/>
      <c r="K25" s="23"/>
      <c r="L25" s="23"/>
    </row>
    <row r="26" spans="1:18" x14ac:dyDescent="0.2">
      <c r="A26" s="22" t="s">
        <v>24</v>
      </c>
      <c r="B26" s="18">
        <v>10</v>
      </c>
      <c r="C26" s="18">
        <v>2026</v>
      </c>
      <c r="D26" s="19"/>
      <c r="E26" s="20" t="s">
        <v>13</v>
      </c>
      <c r="F26" s="21">
        <v>0</v>
      </c>
      <c r="G26" s="23"/>
      <c r="H26" s="23"/>
      <c r="I26" s="23"/>
      <c r="J26" s="23"/>
      <c r="K26" s="23"/>
      <c r="L26" s="23"/>
    </row>
    <row r="27" spans="1:18" x14ac:dyDescent="0.2">
      <c r="A27" s="22" t="s">
        <v>25</v>
      </c>
      <c r="B27" s="18">
        <v>11</v>
      </c>
      <c r="C27" s="18">
        <v>2026</v>
      </c>
      <c r="D27" s="19"/>
      <c r="E27" s="20" t="s">
        <v>13</v>
      </c>
      <c r="F27" s="21">
        <v>0</v>
      </c>
      <c r="G27" s="23"/>
      <c r="H27" s="23"/>
      <c r="I27" s="23"/>
      <c r="J27" s="23"/>
      <c r="K27" s="23"/>
      <c r="L27" s="23"/>
    </row>
    <row r="28" spans="1:18" x14ac:dyDescent="0.2">
      <c r="A28" s="22" t="s">
        <v>26</v>
      </c>
      <c r="B28" s="18">
        <v>12</v>
      </c>
      <c r="C28" s="18">
        <v>2026</v>
      </c>
      <c r="D28" s="19"/>
      <c r="E28" s="20" t="s">
        <v>13</v>
      </c>
      <c r="F28" s="21">
        <v>0</v>
      </c>
      <c r="G28" s="23"/>
      <c r="H28" s="23"/>
      <c r="I28" s="23"/>
      <c r="J28" s="23"/>
      <c r="K28" s="23"/>
      <c r="L28" s="23"/>
    </row>
    <row r="29" spans="1:18" x14ac:dyDescent="0.2">
      <c r="A29" s="2"/>
      <c r="B29" s="24"/>
      <c r="C29" s="24"/>
      <c r="D29" s="20"/>
      <c r="E29" s="25" t="s">
        <v>27</v>
      </c>
      <c r="F29" s="26">
        <f>SUM(F17:F28)</f>
        <v>49.06</v>
      </c>
      <c r="G29" s="23"/>
      <c r="H29" s="23"/>
      <c r="I29" s="23"/>
      <c r="J29" s="23"/>
      <c r="K29" s="23"/>
      <c r="L29" s="23"/>
    </row>
    <row r="30" spans="1:18" x14ac:dyDescent="0.2">
      <c r="A30" s="2"/>
      <c r="B30" s="24"/>
      <c r="C30" s="24"/>
      <c r="D30" s="20"/>
      <c r="E30" s="27"/>
      <c r="F30" s="28"/>
    </row>
    <row r="31" spans="1:18" x14ac:dyDescent="0.2">
      <c r="A31" s="2"/>
      <c r="B31" s="29"/>
      <c r="C31" s="20"/>
      <c r="D31" s="20"/>
      <c r="E31" s="30"/>
      <c r="F31" s="31"/>
      <c r="G31" s="23"/>
      <c r="H31" s="23"/>
      <c r="I31" s="23"/>
      <c r="J31" s="23"/>
      <c r="K31" s="23"/>
      <c r="L31" s="23"/>
    </row>
    <row r="32" spans="1:18" x14ac:dyDescent="0.2">
      <c r="A32" s="32"/>
      <c r="B32" s="2"/>
      <c r="C32" s="32"/>
      <c r="D32" s="32"/>
      <c r="E32" s="10"/>
      <c r="F32" s="295" t="s">
        <v>226</v>
      </c>
    </row>
    <row r="33" spans="1:6" x14ac:dyDescent="0.2">
      <c r="A33" s="2"/>
      <c r="B33" s="34"/>
      <c r="C33" s="2"/>
      <c r="D33" s="2"/>
      <c r="E33" s="2"/>
      <c r="F33" s="33"/>
    </row>
    <row r="34" spans="1:6" x14ac:dyDescent="0.2">
      <c r="B34" s="35"/>
    </row>
  </sheetData>
  <mergeCells count="7">
    <mergeCell ref="B10:C10"/>
    <mergeCell ref="A1:F1"/>
    <mergeCell ref="A2:F2"/>
    <mergeCell ref="A3:F3"/>
    <mergeCell ref="A5:F5"/>
    <mergeCell ref="B7:C7"/>
    <mergeCell ref="B8:C8"/>
  </mergeCells>
  <hyperlinks>
    <hyperlink ref="G30:L30" location="'Bundled GS-4 Pri'!A1" display="GS-4 Pri Bundled" xr:uid="{0EF63A23-1C93-42B4-BDC1-AEA97F8B86ED}"/>
  </hyperlinks>
  <printOptions horizontalCentered="1"/>
  <pageMargins left="0.5" right="0.5" top="0.5" bottom="0.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BBE42-BED0-4E8E-B2F4-4ADD9B482849}">
  <dimension ref="A1:IE92"/>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+'10282025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+'10282025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+'10282025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+'10282025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+'10282025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6.12</v>
      </c>
      <c r="O57" s="88">
        <f>SUM(O31:O56)</f>
        <v>6.12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16.12</v>
      </c>
      <c r="O59" s="133">
        <f>O27+O57</f>
        <v>16.12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16.12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COBH9lpEgtE3LhLa1U+BPARQ/ojT2VeqjlPOUpaQye/Tj2t0foTN2iFct5xWLDHknrznBCG8/7Q8ZjSSZFGNfA==" saltValue="KGljt6S9G2uyJJmbjbsht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9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1913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4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A7A12-A00F-4235-9E53-BB10F4441BDB}">
  <dimension ref="A1:J150"/>
  <sheetViews>
    <sheetView topLeftCell="A94"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205">
        <v>0.2</v>
      </c>
      <c r="C124" s="184"/>
      <c r="D124" s="172">
        <v>45958</v>
      </c>
    </row>
    <row r="125" spans="1:5" x14ac:dyDescent="0.2">
      <c r="A125" s="152" t="s">
        <v>149</v>
      </c>
      <c r="B125" s="205">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G+nFHG6uLQ7cAL3Rti72qSVUnYlcmsB2KjKggnLzWzSj9mC2NKR4XoHqHTki9yyMQxRVpsWByJZlgDbEJ2ecug==" saltValue="L/BDDa0YX4mJjyPFspCwMQ==" spinCount="100000" sheet="1" objects="1" scenarios="1"/>
  <mergeCells count="2">
    <mergeCell ref="B14:D14"/>
    <mergeCell ref="H14:J14"/>
  </mergeCells>
  <hyperlinks>
    <hyperlink ref="A40" r:id="rId1" display="GS-@ TOD (On-Peak)" xr:uid="{EE3A0D91-645E-4F55-AE28-DD9EB5280B38}"/>
    <hyperlink ref="A41" r:id="rId2" display="GS-@ TOD (On-Peak)" xr:uid="{FC992D85-C53B-4C75-9D79-673F687DB71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7A41E-DB81-4219-9954-737D3017BB0F}">
  <dimension ref="A1:IE92"/>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+'09292025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+'09292025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+'09292025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+'09292025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6.89</v>
      </c>
      <c r="O57" s="88">
        <f>SUM(O31:O56)</f>
        <v>6.89</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16.89</v>
      </c>
      <c r="O59" s="133">
        <f>O27+O57</f>
        <v>16.89</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16.89</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Pca2HGdp3uiDp0CF1AMw4L6TyAnHQsfXXDqnJFUka8lw+w6kSq1naG8kxA5w8qZIs+fXmjn4jgaTtXO0YWSO2w==" saltValue="X92uTrcT0isK6xLmtjURx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8944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0CCC-3F33-4D43-8026-FBF7D567FB8B}">
  <dimension ref="A1:J150"/>
  <sheetViews>
    <sheetView topLeftCell="A61"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mergeCells count="2">
    <mergeCell ref="B14:D14"/>
    <mergeCell ref="H14:J14"/>
  </mergeCells>
  <hyperlinks>
    <hyperlink ref="A40" r:id="rId1" display="GS-@ TOD (On-Peak)" xr:uid="{0740DAD0-1B36-4422-9370-59D5DE758F00}"/>
    <hyperlink ref="A41" r:id="rId2" display="GS-@ TOD (On-Peak)" xr:uid="{BE0CB62C-0367-405A-B0D3-1BFA987185DF}"/>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FC52-7147-4886-B25D-FC04A1E475DA}">
  <dimension ref="A1:IE92"/>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+'08282025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+'08282025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6.64</v>
      </c>
      <c r="O57" s="88">
        <f>SUM(O31:O56)</f>
        <v>6.64</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16.64</v>
      </c>
      <c r="O59" s="133">
        <f>O27+O57</f>
        <v>16.64</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16.64</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1uEJWmwlNWMNOf6T4mY7eH+hROvFwmefMDfi+jDEI7Km655UOEQUdtNKMC3mDZyIZaOfjvw6Io/0pIc7N6d6mA==" saltValue="Pv7ZFs5eb7CmxWjprOozl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07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607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4DA91-382C-4716-B5C1-AF572699A0B0}">
  <dimension ref="A1:J150"/>
  <sheetViews>
    <sheetView topLeftCell="A108" workbookViewId="0">
      <selection activeCell="I51" sqref="I5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2lXWRghvnxQBt9rruT5JxMYeL2NqQWqWP8NwvlgWIRaSTXUNr5Hb1ImRFpL9GkYX4H5RrgpCVXIbRLgFi2JIQA==" saltValue="cJAbsBwsKlTcPr1xugJfvQ==" spinCount="100000" sheet="1" objects="1" scenarios="1"/>
  <mergeCells count="2">
    <mergeCell ref="B14:D14"/>
    <mergeCell ref="H14:J14"/>
  </mergeCells>
  <hyperlinks>
    <hyperlink ref="A40" r:id="rId1" display="GS-@ TOD (On-Peak)" xr:uid="{83665135-E5C0-4C6C-81AE-48EF3B35E6A6}"/>
    <hyperlink ref="A41" r:id="rId2" display="GS-@ TOD (On-Peak)" xr:uid="{F5257FC1-9E08-4156-A0F5-518D81BB8313}"/>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E9F9-7220-4457-AE6D-26D8B7DE467F}">
  <dimension ref="A1:IE92"/>
  <sheetViews>
    <sheetView showGridLines="0" topLeftCell="A13" zoomScale="85" zoomScaleNormal="85" workbookViewId="0">
      <selection activeCell="I51" sqref="I5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22</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+'08142025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+'08142025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+'08142025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+'08142025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+'08142025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+'08142025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+'08142025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6.53</v>
      </c>
      <c r="O57" s="88">
        <f>SUM(O31:O56)</f>
        <v>6.53</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16.53</v>
      </c>
      <c r="O59" s="133">
        <f>O27+O57</f>
        <v>16.53</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16.53</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Tfbn2PaSiEMfqA6IvUrr93saDSoTuImaEI8jOTcFQlPuuvaxIv8xH9VuuDbGp4pBgfGaxh5uFGu1EeqE3YJW7g==" saltValue="tM1gUmZG9HQHdFXlqtvHz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3312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A54C1-7DE8-40BE-8B25-2958DBBE63A1}">
  <dimension ref="A1:J150"/>
  <sheetViews>
    <sheetView topLeftCell="A117" workbookViewId="0">
      <selection activeCell="I51" sqref="I5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v>
      </c>
      <c r="C52" s="192">
        <v>0</v>
      </c>
      <c r="D52" s="193">
        <f>SUM(B52:C52)</f>
        <v>0</v>
      </c>
      <c r="E52" s="166">
        <v>45883</v>
      </c>
    </row>
    <row r="53" spans="1:8" x14ac:dyDescent="0.2">
      <c r="A53" s="152" t="s">
        <v>132</v>
      </c>
      <c r="B53" s="167">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s="206">
        <v>0</v>
      </c>
      <c r="C128" s="44"/>
      <c r="E128" s="44">
        <v>45883</v>
      </c>
    </row>
    <row r="129" spans="1:5" x14ac:dyDescent="0.2">
      <c r="A129" s="51" t="s">
        <v>91</v>
      </c>
      <c r="B129" s="206">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MHjPPjhHDPJ7PG4IX7GIzNbUOGkWCJHruLRpziToYD3U0kX2uEZ9Z6op8YgO9FNZnFBMd6FGtQPCC7A8fhoCrA==" saltValue="VOLOeLqpi7yUE2W8Rp+0TA==" spinCount="100000" sheet="1" objects="1" scenarios="1"/>
  <mergeCells count="2">
    <mergeCell ref="B14:D14"/>
    <mergeCell ref="H14:J14"/>
  </mergeCells>
  <hyperlinks>
    <hyperlink ref="A40" r:id="rId1" display="GS-@ TOD (On-Peak)" xr:uid="{E98287C7-5BBD-4C76-A7CA-E90A3FA5EBCF}"/>
    <hyperlink ref="A41" r:id="rId2" display="GS-@ TOD (On-Peak)" xr:uid="{23372B74-6FA2-4DD8-B42E-724AFF3CA20E}"/>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EE3D1-32AB-4BF3-9B44-E573AEB97BC0}">
  <dimension ref="A1:IE92"/>
  <sheetViews>
    <sheetView showGridLines="0" topLeftCell="A2" zoomScale="85" zoomScaleNormal="85" workbookViewId="0">
      <selection activeCell="D18" sqref="D1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+'072025 Rider'!B52</f>
        <v>0.88</v>
      </c>
      <c r="J36" s="73">
        <f t="shared" si="0"/>
        <v>0.88</v>
      </c>
      <c r="K36" s="99"/>
      <c r="L36" s="72"/>
      <c r="M36" s="72"/>
      <c r="N36" s="72">
        <f>J36</f>
        <v>0.88</v>
      </c>
      <c r="O36" s="72">
        <f>SUM(L36:N36)</f>
        <v>0.88</v>
      </c>
      <c r="P36" s="74">
        <f>'012025 Rider'!E52</f>
        <v>45658</v>
      </c>
      <c r="Q36" s="67"/>
      <c r="R36" s="67"/>
      <c r="S36" s="67"/>
      <c r="T36" s="83">
        <f t="shared" si="2"/>
        <v>0.88</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+'072025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+'072025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+'072025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+'072025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7.5099999999999989</v>
      </c>
      <c r="O57" s="88">
        <f>SUM(O31:O56)</f>
        <v>7.5099999999999989</v>
      </c>
      <c r="P57" s="128"/>
      <c r="Q57" s="67"/>
      <c r="R57" s="67"/>
      <c r="S57" s="67"/>
      <c r="T57" s="83">
        <f>SUM(T31:T51)</f>
        <v>3.23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17.509999999999998</v>
      </c>
      <c r="O59" s="133">
        <f>O27+O57</f>
        <v>17.509999999999998</v>
      </c>
      <c r="P59" s="133"/>
      <c r="Q59" s="67"/>
      <c r="R59" s="67"/>
      <c r="S59" s="67"/>
      <c r="T59" s="133">
        <f>T27+T57</f>
        <v>3.23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17.509999999999998</v>
      </c>
      <c r="P64" s="67"/>
      <c r="Q64" s="55"/>
      <c r="R64" s="55"/>
      <c r="S64" s="55"/>
      <c r="T64" s="134">
        <f>IF($D$17&lt;0,T59,IF(T59&gt;T62,T59,T62))</f>
        <v>3.23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QLpFy3/ly7xhVcKK09jKovjmAmtiJqO0TIJstR7+JVxkWhFo/RN45FTgfoO/UFTX6CltYxVdPfT81QdnNhM5BA==" saltValue="f9ybsXFkibdN00XCzKL1W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49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0649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50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78A-A4F5-457C-BDA3-3DDCB391F5CA}">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0.88</v>
      </c>
      <c r="C52" s="192">
        <v>0</v>
      </c>
      <c r="D52" s="193">
        <f>SUM(B52:C52)</f>
        <v>0.88</v>
      </c>
      <c r="E52" s="166">
        <v>45839</v>
      </c>
    </row>
    <row r="53" spans="1:8" x14ac:dyDescent="0.2">
      <c r="A53" s="152" t="s">
        <v>132</v>
      </c>
      <c r="B53" s="167">
        <v>1.64E-3</v>
      </c>
      <c r="C53" s="195">
        <v>0</v>
      </c>
      <c r="D53" s="196">
        <f>SUM(B53:C53)</f>
        <v>1.64E-3</v>
      </c>
      <c r="E53" s="166">
        <v>45839</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2.35</v>
      </c>
      <c r="C94" s="178"/>
      <c r="D94" s="44">
        <v>45838</v>
      </c>
    </row>
    <row r="95" spans="1:4" x14ac:dyDescent="0.2">
      <c r="A95" s="152" t="s">
        <v>149</v>
      </c>
      <c r="B95" s="204">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sXbVojOT3HLAWAyL1tJ0MMlDHw4/WlW23k2GevBHBMLQ8HB+nb6iHU3iwStkIUNAT25x5+0Ca8OYrVuwbNRBLg==" saltValue="/QAVsHUh7zU0rL3/1w0rkg==" spinCount="100000" sheet="1" objects="1" scenarios="1"/>
  <mergeCells count="2">
    <mergeCell ref="B14:D14"/>
    <mergeCell ref="H14:J14"/>
  </mergeCells>
  <hyperlinks>
    <hyperlink ref="A40" r:id="rId1" display="GS-@ TOD (On-Peak)" xr:uid="{82DB67A2-FF38-484E-A58E-58997F4F6B90}"/>
    <hyperlink ref="A41" r:id="rId2" display="GS-@ TOD (On-Peak)" xr:uid="{37EC17A9-5E62-4AE2-BC90-0A97B3A0F4EC}"/>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23806-4404-4FA6-AEB2-580161B7AC03}">
  <dimension ref="A1:IE92"/>
  <sheetViews>
    <sheetView showGridLines="0" topLeftCell="A16" zoomScale="85" zoomScaleNormal="85" workbookViewId="0">
      <selection activeCell="O64" sqref="O64"/>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+'01302026 Rider'!B4</f>
        <v>5.5215000000000004E-3</v>
      </c>
      <c r="J31" s="82">
        <f t="shared" ref="J31:J37" si="0">SUM(G31:I31)</f>
        <v>5.5215000000000004E-3</v>
      </c>
      <c r="K31" s="99" t="s">
        <v>53</v>
      </c>
      <c r="L31" s="72"/>
      <c r="M31" s="72"/>
      <c r="N31" s="72">
        <f>ROUND(D31*I31,2)</f>
        <v>0</v>
      </c>
      <c r="O31" s="72">
        <f t="shared" ref="O31:O53" si="1">SUM(L31:N31)</f>
        <v>0</v>
      </c>
      <c r="P31" s="74">
        <f>+'01302026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+'01302026 Rider'!B49</f>
        <v>2.7588999999999999E-3</v>
      </c>
      <c r="H40" s="82"/>
      <c r="I40" s="82"/>
      <c r="J40" s="105">
        <f>SUM(G40:H40)</f>
        <v>2.7588999999999999E-3</v>
      </c>
      <c r="K40" s="99" t="s">
        <v>53</v>
      </c>
      <c r="L40" s="72">
        <f>ROUND(D40*G40,2)</f>
        <v>0</v>
      </c>
      <c r="M40" s="72"/>
      <c r="N40" s="72"/>
      <c r="O40" s="72">
        <f t="shared" si="1"/>
        <v>0</v>
      </c>
      <c r="P40" s="74">
        <f>+'01302026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+'01302026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+'01302026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+'01302026 Rider'!B91</f>
        <v>7.8822199999999995E-2</v>
      </c>
      <c r="J46" s="110">
        <f t="shared" si="3"/>
        <v>7.8822199999999995E-2</v>
      </c>
      <c r="K46" s="99"/>
      <c r="L46" s="72"/>
      <c r="M46" s="72"/>
      <c r="N46" s="72">
        <f>ROUND(D46*I46,2)</f>
        <v>0.79</v>
      </c>
      <c r="O46" s="72">
        <f t="shared" si="1"/>
        <v>0.79</v>
      </c>
      <c r="P46" s="74">
        <f>+'01302026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+'01302026 Rider'!B94</f>
        <v>2.62</v>
      </c>
      <c r="J47" s="112">
        <f t="shared" si="3"/>
        <v>2.62</v>
      </c>
      <c r="K47" s="99"/>
      <c r="L47" s="72"/>
      <c r="M47" s="72"/>
      <c r="N47" s="72">
        <f>I47</f>
        <v>2.62</v>
      </c>
      <c r="O47" s="72">
        <f>SUM(L47:N47)</f>
        <v>2.62</v>
      </c>
      <c r="P47" s="74">
        <f>+'01302026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+'01302026 Rider'!B109</f>
        <v>0.24079249999999999</v>
      </c>
      <c r="J49" s="113">
        <f>SUM(G49:I49)</f>
        <v>0.24079249999999999</v>
      </c>
      <c r="K49" s="99"/>
      <c r="L49" s="72"/>
      <c r="M49" s="72"/>
      <c r="N49" s="72">
        <f>ROUND(D49*I49,2)</f>
        <v>2.41</v>
      </c>
      <c r="O49" s="72">
        <f t="shared" si="1"/>
        <v>2.41</v>
      </c>
      <c r="P49" s="74">
        <f>+'01302026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+'01302026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BJzivRle14aqjvD/M6VndZ5qzOixXDamavCR7YcALOtNSilTjGN+x1JylcjxU3OWZqMY8yz2ZJgt1cePKLAa0w==" saltValue="uzDC+7fXlociTP5q4iDAkQ=="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43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143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143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143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BCB02-B964-4E02-963A-69D75867347B}">
  <dimension ref="A1:IE92"/>
  <sheetViews>
    <sheetView showGridLines="0" topLeftCell="A13" zoomScale="85" zoomScaleNormal="85" workbookViewId="0">
      <selection activeCell="D18" sqref="D1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o/i7czWKzi7eMxp5fHlfwzNEFsGhcZecxTbVPv5Hbt0iF+E5IWVT5Fubjqvm2f1GSvUl1Da3TekwdZlx2DbcHw==" saltValue="v0gr5cWWG4VCINy3SfHW9A==" spinCount="100000" sheet="1" objects="1" scenarios="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655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10BF3-1475-44C1-BB45-CF0FE32ED8DA}">
  <dimension ref="A1:J150"/>
  <sheetViews>
    <sheetView topLeftCell="A13"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294">
        <v>2.298E-2</v>
      </c>
      <c r="C28" s="150"/>
      <c r="D28" s="44">
        <v>45809</v>
      </c>
    </row>
    <row r="29" spans="1:6" x14ac:dyDescent="0.2">
      <c r="A29" s="51" t="s">
        <v>112</v>
      </c>
      <c r="B29" s="119">
        <v>3.18762E-2</v>
      </c>
      <c r="C29" s="119">
        <v>3.18762E-2</v>
      </c>
      <c r="D29" s="44">
        <v>45809</v>
      </c>
    </row>
    <row r="30" spans="1:6" x14ac:dyDescent="0.2">
      <c r="A30" s="51" t="s">
        <v>113</v>
      </c>
      <c r="B30" s="119">
        <v>3.0280600000000001E-2</v>
      </c>
      <c r="C30" s="119">
        <v>1.72503E-2</v>
      </c>
      <c r="D30" s="44">
        <v>45809</v>
      </c>
    </row>
    <row r="31" spans="1:6" x14ac:dyDescent="0.2">
      <c r="A31" s="51" t="s">
        <v>114</v>
      </c>
      <c r="B31" s="119">
        <v>2.8333000000000001E-2</v>
      </c>
      <c r="C31" s="119">
        <v>2.0174299999999999E-2</v>
      </c>
      <c r="D31" s="44">
        <v>45809</v>
      </c>
    </row>
    <row r="32" spans="1:6" x14ac:dyDescent="0.2">
      <c r="A32" s="51" t="s">
        <v>115</v>
      </c>
      <c r="B32" s="119">
        <v>3.97676E-2</v>
      </c>
      <c r="C32" s="154"/>
      <c r="D32" s="44">
        <v>45809</v>
      </c>
    </row>
    <row r="33" spans="1:4" x14ac:dyDescent="0.2">
      <c r="A33" s="51" t="s">
        <v>116</v>
      </c>
      <c r="B33" s="119">
        <v>1.3643000000000001E-2</v>
      </c>
      <c r="C33" s="150"/>
      <c r="D33" s="44">
        <v>45809</v>
      </c>
    </row>
    <row r="34" spans="1:4" x14ac:dyDescent="0.2">
      <c r="A34" s="51" t="s">
        <v>117</v>
      </c>
      <c r="B34" s="119">
        <v>0.19200049999999999</v>
      </c>
      <c r="C34" s="150"/>
      <c r="D34" s="44">
        <v>45809</v>
      </c>
    </row>
    <row r="35" spans="1:4" x14ac:dyDescent="0.2">
      <c r="A35" s="51" t="s">
        <v>118</v>
      </c>
      <c r="B35" s="119">
        <v>0</v>
      </c>
      <c r="C35" s="150"/>
      <c r="D35" s="44">
        <v>45809</v>
      </c>
    </row>
    <row r="36" spans="1:4" x14ac:dyDescent="0.2">
      <c r="A36" s="51" t="s">
        <v>119</v>
      </c>
      <c r="B36" s="119">
        <v>1.8849999999999999E-2</v>
      </c>
      <c r="C36" s="154"/>
      <c r="D36" s="44">
        <v>45809</v>
      </c>
    </row>
    <row r="37" spans="1:4" x14ac:dyDescent="0.2">
      <c r="A37" s="152" t="s">
        <v>107</v>
      </c>
      <c r="B37" s="119">
        <v>1.8180000000000002E-2</v>
      </c>
      <c r="C37" s="150"/>
      <c r="D37" s="44">
        <v>45809</v>
      </c>
    </row>
    <row r="38" spans="1:4" x14ac:dyDescent="0.2">
      <c r="A38" s="152" t="s">
        <v>120</v>
      </c>
      <c r="B38" s="119">
        <v>0.15807350000000001</v>
      </c>
      <c r="C38" s="150"/>
      <c r="D38" s="44">
        <v>45809</v>
      </c>
    </row>
    <row r="39" spans="1:4" x14ac:dyDescent="0.2">
      <c r="A39" s="152" t="s">
        <v>121</v>
      </c>
      <c r="B39" s="119">
        <v>0</v>
      </c>
      <c r="C39" s="150"/>
      <c r="D39" s="44">
        <v>45809</v>
      </c>
    </row>
    <row r="40" spans="1:4" x14ac:dyDescent="0.2">
      <c r="A40" s="51" t="s">
        <v>122</v>
      </c>
      <c r="B40" s="119">
        <v>5.64179E-2</v>
      </c>
      <c r="D40" s="44">
        <v>45809</v>
      </c>
    </row>
    <row r="41" spans="1:4" x14ac:dyDescent="0.2">
      <c r="A41" s="51" t="s">
        <v>123</v>
      </c>
      <c r="B41" s="202">
        <v>1.928E-4</v>
      </c>
      <c r="D41" s="44">
        <v>45809</v>
      </c>
    </row>
    <row r="42" spans="1:4" x14ac:dyDescent="0.2">
      <c r="A42" s="152" t="s">
        <v>108</v>
      </c>
      <c r="B42" s="202">
        <v>1.3849999999999999E-2</v>
      </c>
      <c r="D42" s="44">
        <v>45809</v>
      </c>
    </row>
    <row r="43" spans="1:4" x14ac:dyDescent="0.2">
      <c r="A43" s="152" t="s">
        <v>109</v>
      </c>
      <c r="B43" s="202">
        <v>1.6299999999999999E-2</v>
      </c>
      <c r="D43" s="44">
        <v>45809</v>
      </c>
    </row>
    <row r="44" spans="1:4" x14ac:dyDescent="0.2">
      <c r="A44" s="152" t="s">
        <v>124</v>
      </c>
      <c r="B44" s="202">
        <v>2.10674E-2</v>
      </c>
      <c r="C44" s="299">
        <v>9.0900000000000009E-3</v>
      </c>
      <c r="D44" s="44">
        <v>45809</v>
      </c>
    </row>
    <row r="45" spans="1:4" x14ac:dyDescent="0.2">
      <c r="A45" s="152" t="s">
        <v>125</v>
      </c>
      <c r="B45" s="202">
        <v>1.6396899999999999E-2</v>
      </c>
      <c r="C45" s="299">
        <v>6.9249999999999997E-3</v>
      </c>
      <c r="D45" s="44">
        <v>45809</v>
      </c>
    </row>
    <row r="46" spans="1:4" x14ac:dyDescent="0.2">
      <c r="A46" s="152" t="s">
        <v>126</v>
      </c>
      <c r="B46" s="202">
        <v>1.9659699999999999E-2</v>
      </c>
      <c r="C46" s="299">
        <v>8.1499999999999993E-3</v>
      </c>
      <c r="D46" s="44">
        <v>45809</v>
      </c>
    </row>
    <row r="47" spans="1:4" x14ac:dyDescent="0.2">
      <c r="D47" s="44"/>
    </row>
    <row r="48" spans="1:4" x14ac:dyDescent="0.2">
      <c r="A48" s="51"/>
      <c r="D48" s="44"/>
    </row>
    <row r="49" spans="1:8" x14ac:dyDescent="0.2">
      <c r="A49" s="142" t="s">
        <v>127</v>
      </c>
      <c r="B49" s="170">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292">
        <v>1.9706999999999999E-2</v>
      </c>
      <c r="H59" s="44">
        <v>45747</v>
      </c>
    </row>
    <row r="60" spans="1:8" x14ac:dyDescent="0.2">
      <c r="A60" s="152" t="s">
        <v>106</v>
      </c>
      <c r="B60" s="171">
        <v>1.9706999999999999E-2</v>
      </c>
      <c r="D60" s="44">
        <v>45747</v>
      </c>
      <c r="F60" s="35" t="s">
        <v>135</v>
      </c>
      <c r="G60" s="292">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2.2200000000000002</v>
      </c>
      <c r="C94" s="178"/>
      <c r="D94" s="44">
        <v>45747</v>
      </c>
    </row>
    <row r="95" spans="1:4" x14ac:dyDescent="0.2">
      <c r="A95" s="152" t="s">
        <v>149</v>
      </c>
      <c r="B95" s="178">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0KaD5IknAriP4971Hkrgw5X3xPNM2Y+1Oc3q1Uz3mdOGYP6huIPFUoEQh8tUOutRxzXpEcKt0UYXbNfEDcCbQ==" saltValue="jWn7JEkjr6p+ArMqAIPZ9g==" spinCount="100000" sheet="1" objects="1" scenarios="1"/>
  <mergeCells count="2">
    <mergeCell ref="B14:D14"/>
    <mergeCell ref="H14:J14"/>
  </mergeCells>
  <hyperlinks>
    <hyperlink ref="A40" r:id="rId1" display="GS-@ TOD (On-Peak)" xr:uid="{5FE48F42-D40A-478A-A888-6D487B60C70A}"/>
    <hyperlink ref="A41" r:id="rId2" display="GS-@ TOD (On-Peak)" xr:uid="{28CD7476-2606-46E4-8C9F-82EF45280CB8}"/>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9697-D8C6-4872-869D-FF6C93B8369A}">
  <dimension ref="A1:IE92"/>
  <sheetViews>
    <sheetView showGridLines="0" zoomScale="85" zoomScaleNormal="85" workbookViewId="0">
      <selection activeCell="D18" sqref="D18"/>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NXR/Vk2OMTqfhfKURP2NYiy99Few2hQ9JhEZtOsJ4FKbrtu3RhAwXoFcF3+0DrUxuDyf4Fs7uHdecX5WgV8fGg==" saltValue="PCIxieprJXqFQFdNrdaLM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91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AF672-C104-469A-A444-505FD41A9605}">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291">
        <v>3.5317099999999997E-2</v>
      </c>
      <c r="D59" s="44">
        <v>45747</v>
      </c>
      <c r="F59" s="35" t="s">
        <v>134</v>
      </c>
      <c r="G59" s="292">
        <v>1.9706999999999999E-2</v>
      </c>
      <c r="H59" s="44">
        <v>45747</v>
      </c>
    </row>
    <row r="60" spans="1:8" x14ac:dyDescent="0.2">
      <c r="A60" s="152" t="s">
        <v>106</v>
      </c>
      <c r="B60" s="291">
        <v>1.9706999999999999E-2</v>
      </c>
      <c r="D60" s="44">
        <v>45747</v>
      </c>
      <c r="F60" s="35" t="s">
        <v>135</v>
      </c>
      <c r="G60" s="292">
        <v>2.7207599999999998E-2</v>
      </c>
      <c r="H60" s="44">
        <v>45747</v>
      </c>
    </row>
    <row r="61" spans="1:8" x14ac:dyDescent="0.2">
      <c r="A61" s="152" t="s">
        <v>107</v>
      </c>
      <c r="B61" s="291">
        <v>4.5750000000000001E-4</v>
      </c>
      <c r="D61" s="44">
        <v>45747</v>
      </c>
    </row>
    <row r="62" spans="1:8" x14ac:dyDescent="0.2">
      <c r="A62" s="152" t="s">
        <v>108</v>
      </c>
      <c r="B62" s="291">
        <v>4.4210000000000001E-4</v>
      </c>
      <c r="D62" s="44">
        <v>45747</v>
      </c>
    </row>
    <row r="63" spans="1:8" x14ac:dyDescent="0.2">
      <c r="A63" s="152" t="s">
        <v>109</v>
      </c>
      <c r="B63" s="291">
        <v>4.3409999999999998E-4</v>
      </c>
      <c r="D63" s="44">
        <v>45747</v>
      </c>
    </row>
    <row r="64" spans="1:8" x14ac:dyDescent="0.2">
      <c r="B64" s="154"/>
    </row>
    <row r="65" spans="1:4" x14ac:dyDescent="0.2">
      <c r="A65" s="142" t="s">
        <v>136</v>
      </c>
    </row>
    <row r="66" spans="1:4" x14ac:dyDescent="0.2">
      <c r="A66" s="152" t="s">
        <v>107</v>
      </c>
      <c r="B66" s="118">
        <v>6.95</v>
      </c>
      <c r="D66" s="44">
        <v>45747</v>
      </c>
    </row>
    <row r="67" spans="1:4" x14ac:dyDescent="0.2">
      <c r="A67" s="152" t="s">
        <v>108</v>
      </c>
      <c r="B67" s="118">
        <v>8.59</v>
      </c>
      <c r="D67" s="44">
        <v>45747</v>
      </c>
    </row>
    <row r="68" spans="1:4" x14ac:dyDescent="0.2">
      <c r="A68" s="152" t="s">
        <v>109</v>
      </c>
      <c r="B68" s="118">
        <v>7.72</v>
      </c>
      <c r="D68" s="44">
        <v>45747</v>
      </c>
    </row>
    <row r="69" spans="1:4" x14ac:dyDescent="0.2">
      <c r="A69" s="51"/>
      <c r="D69" s="44"/>
    </row>
    <row r="70" spans="1:4" x14ac:dyDescent="0.2">
      <c r="A70" s="142" t="s">
        <v>172</v>
      </c>
      <c r="B70" s="202">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2.2200000000000002</v>
      </c>
      <c r="C94" s="178"/>
      <c r="D94" s="44">
        <v>45747</v>
      </c>
    </row>
    <row r="95" spans="1:4" x14ac:dyDescent="0.2">
      <c r="A95" s="152" t="s">
        <v>149</v>
      </c>
      <c r="B95" s="204">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uWct69J76HckDYW67+w1QGTOttv6V3nRLdYli1ljnK4ceBV5pY1PJwspYhgmZEprZthF8jKI1PKlE9xfAjCHMg==" saltValue="JU+RB+wXZqwpM3DDmYrK0Q==" spinCount="100000" sheet="1"/>
  <mergeCells count="2">
    <mergeCell ref="B14:D14"/>
    <mergeCell ref="H14:J14"/>
  </mergeCells>
  <hyperlinks>
    <hyperlink ref="A40" r:id="rId1" display="GS-@ TOD (On-Peak)" xr:uid="{94627405-8F1B-430B-A3A1-B728F4A1AE3D}"/>
    <hyperlink ref="A41" r:id="rId2" display="GS-@ TOD (On-Peak)" xr:uid="{AB1D62BB-5DAF-45FE-B2DC-388467D20F17}"/>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A21C-6F3B-4548-BF83-9CC38EBA6419}">
  <dimension ref="A1:IE92"/>
  <sheetViews>
    <sheetView showGridLines="0" topLeftCell="A1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r9CJUd7A6UZOXCivZwTYtBWLjkxM1lbed8JRHGXVF0psL/q4848+UkUi/v9aFN4+el8jeeAl9hciMNcKvDjQqg==" saltValue="uFPL9KMjwSveERh7rnxAR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512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E6CB-0464-481F-86DD-DB55487E67F0}">
  <dimension ref="A1:IE92"/>
  <sheetViews>
    <sheetView showGridLines="0" topLeftCell="A2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7.89</v>
      </c>
      <c r="O57" s="88">
        <f>SUM(O31:O56)</f>
        <v>7.89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17.89</v>
      </c>
      <c r="O59" s="133">
        <f>O27+O57</f>
        <v>17.89</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17.89</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SdJxbphxt0mapTyHVenZFx9WpTnDdPH88jKcXwXPpORvjK6RpkBRzCxTFCGZztZcng/q23KAZwbvgix/a2WhLQ==" saltValue="0o58OrVmo97BL/5zK01vug=="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686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AE72F-3A1E-4B12-8BD6-75C5703A85D1}">
  <dimension ref="A1:J150"/>
  <sheetViews>
    <sheetView topLeftCell="A8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6">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12I1zK8+zfAwUqBOZ+g0VNoqWlAvzVlnD064PTWzQMoFLOw69hELTyPFoK5+a/3fx3rw0YAldEsaJt5nKlBJJg==" saltValue="EeCayWCSgptVP+knpQimeg==" spinCount="100000" sheet="1"/>
  <mergeCells count="2">
    <mergeCell ref="B14:D14"/>
    <mergeCell ref="H14:J14"/>
  </mergeCells>
  <hyperlinks>
    <hyperlink ref="A40" r:id="rId1" display="GS-@ TOD (On-Peak)" xr:uid="{E04C91B5-C67C-41A1-8CB9-B09C70FB8A3C}"/>
    <hyperlink ref="A41" r:id="rId2" display="GS-@ TOD (On-Peak)" xr:uid="{8BE8994E-6DAD-4265-AF1C-FD6DFDA3B037}"/>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F2E1-3599-4139-9DDF-9593F369D152}">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'022025 Rider '!B15</f>
        <v>-1.8200000000000001E-4</v>
      </c>
      <c r="J41" s="297">
        <f t="shared" ref="J41:J47" si="3">SUM(G41:I41)</f>
        <v>-1.8200000000000001E-4</v>
      </c>
      <c r="K41" s="99" t="s">
        <v>53</v>
      </c>
      <c r="L41" s="72"/>
      <c r="M41" s="72"/>
      <c r="N41" s="72">
        <f>J41*D41</f>
        <v>0</v>
      </c>
      <c r="O41" s="72">
        <f>SUM(L41:N41)</f>
        <v>0</v>
      </c>
      <c r="P41" s="74">
        <f>'022025 Rider '!D15</f>
        <v>45687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7.839999999999999</v>
      </c>
      <c r="O57" s="88">
        <f>SUM(O31:O56)</f>
        <v>7.839999999999999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17.84</v>
      </c>
      <c r="O59" s="133">
        <f>O27+O57</f>
        <v>17.84</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17.84</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algorithmName="SHA-512" hashValue="gDyEeaQOLSN393ViPTd5kKumF6EngYKDA6UP4F2opUKYIeX1H9Y2BlKXhJtVrwxzWKJ929MqPeMCa1UxUXTUKQ==" saltValue="l3OmCJaPNnaEekGG493Dh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253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0CF8-ED20-4F84-BB75-C52F7DD16694}">
  <dimension ref="A1:J150"/>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6">
        <v>-1.8200000000000001E-4</v>
      </c>
      <c r="C15" s="154"/>
      <c r="D15" s="44">
        <v>45687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42H75tGStf3t1P7n6H18UHXdxLuzH6GpsAnUbV1kbhlSIuggtujzOhkFZBY9jvZ0GYuHRm4iHTCmgy9pdFbPbg==" saltValue="MyAO123dhGgTEGbLYTognA==" spinCount="100000" sheet="1"/>
  <mergeCells count="2">
    <mergeCell ref="B14:D14"/>
    <mergeCell ref="H14:J14"/>
  </mergeCells>
  <hyperlinks>
    <hyperlink ref="A40" r:id="rId1" display="GS-@ TOD (On-Peak)" xr:uid="{4D9E26AF-B890-48A1-9C23-BAB891BB8E5C}"/>
    <hyperlink ref="A41" r:id="rId2" display="GS-@ TOD (On-Peak)" xr:uid="{FF914FA8-AFAD-4134-94A1-978756176EFF}"/>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45CFD-4CF3-4B5E-B1FD-9BFD4E361B02}">
  <sheetPr codeName="Sheet158"/>
  <dimension ref="A1:IE93"/>
  <sheetViews>
    <sheetView showGridLines="0" topLeftCell="A1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4"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'012025 Rider'!B121</f>
        <v>0</v>
      </c>
      <c r="J53" s="105">
        <f>SUM(G53:I53)</f>
        <v>0</v>
      </c>
      <c r="K53" s="99" t="s">
        <v>53</v>
      </c>
      <c r="L53" s="72"/>
      <c r="M53" s="72"/>
      <c r="N53" s="72">
        <f>J53*D53</f>
        <v>0</v>
      </c>
      <c r="O53" s="72">
        <f t="shared" si="1"/>
        <v>0</v>
      </c>
      <c r="P53" s="74">
        <f>'012025 Rider'!D121</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'012025 Rider'!B129</f>
        <v>0.1</v>
      </c>
      <c r="J54" s="105">
        <f>SUM(G54:I54)</f>
        <v>0.1</v>
      </c>
      <c r="K54" s="99"/>
      <c r="L54" s="72"/>
      <c r="M54" s="72"/>
      <c r="N54" s="72">
        <f>J54</f>
        <v>0.1</v>
      </c>
      <c r="O54" s="72">
        <f t="shared" si="1"/>
        <v>0.1</v>
      </c>
      <c r="P54" s="74">
        <f>'012025 Rider'!E129</f>
        <v>45658</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7.839999999999999</v>
      </c>
      <c r="O58" s="88">
        <f>SUM(O31:O57)</f>
        <v>7.839999999999999</v>
      </c>
      <c r="P58" s="128"/>
      <c r="Q58" s="67"/>
      <c r="R58" s="67"/>
      <c r="S58" s="67"/>
      <c r="T58" s="83">
        <f>SUM(T31:T52)</f>
        <v>3.25</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17.84</v>
      </c>
      <c r="O60" s="133">
        <f>O27+O58</f>
        <v>17.84</v>
      </c>
      <c r="P60" s="133"/>
      <c r="Q60" s="67"/>
      <c r="R60" s="67"/>
      <c r="S60" s="67"/>
      <c r="T60" s="133">
        <f>T27+T58</f>
        <v>3.25</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17.84</v>
      </c>
      <c r="P65" s="67"/>
      <c r="Q65" s="55"/>
      <c r="R65" s="55"/>
      <c r="S65" s="55"/>
      <c r="T65" s="134">
        <f>IF($D$17&lt;0,T60,IF(T60&gt;T63,T60,T63))</f>
        <v>3.25</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algorithmName="SHA-512" hashValue="1XsbF4uhwLrx8EmiqhbLtBlgFNyZTjvB6XJ/hgC5uIMyugPYWBQdL5nqqXWb8Dr/nNWjdxl3BJKUoeVhqBXRMg==" saltValue="2fGvIbVcG16r2eioXyHoHg==" spinCount="100000"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8194"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61425-A15E-4ABC-928B-01223D04F0B6}">
  <dimension ref="A1:J150"/>
  <sheetViews>
    <sheetView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178">
        <v>2.62</v>
      </c>
      <c r="C94" s="178"/>
      <c r="D94" s="44">
        <v>45992</v>
      </c>
    </row>
    <row r="95" spans="1:4" x14ac:dyDescent="0.2">
      <c r="A95" s="152" t="s">
        <v>149</v>
      </c>
      <c r="B95" s="178">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0.236037</v>
      </c>
      <c r="C109" s="176"/>
      <c r="D109" s="44">
        <v>46083</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zaTWLWqVD/F3BmjPzOBaLKwwAQhM3KhlGHNoe6PRYLygCfAKL1IqP/loCpuLu2f7JEdg8tiYOufI9i5ikjxEw==" saltValue="6UfNqttjLH+Wy9obPayWNQ==" spinCount="100000" sheet="1" objects="1" scenarios="1"/>
  <mergeCells count="2">
    <mergeCell ref="B14:D14"/>
    <mergeCell ref="H14:J14"/>
  </mergeCells>
  <hyperlinks>
    <hyperlink ref="A40" r:id="rId1" display="GS-@ TOD (On-Peak)" xr:uid="{65FEE79D-4A65-4818-9931-6D3EA7285166}"/>
    <hyperlink ref="A41" r:id="rId2" display="GS-@ TOD (On-Peak)" xr:uid="{E76F6913-1B2A-494F-B61B-BAD48D92674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8C6C-7123-4A39-8AFD-3E4D211D1EA9}">
  <sheetPr codeName="Sheet41"/>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1.18</v>
      </c>
      <c r="C52" s="164">
        <v>-0.01</v>
      </c>
      <c r="D52" s="165">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2.08</v>
      </c>
      <c r="C94" s="178"/>
      <c r="D94" s="44">
        <v>45657</v>
      </c>
    </row>
    <row r="95" spans="1:4" x14ac:dyDescent="0.2">
      <c r="A95" s="152" t="s">
        <v>149</v>
      </c>
      <c r="B95" s="204">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204">
        <v>0</v>
      </c>
      <c r="D121" s="44">
        <v>45658</v>
      </c>
    </row>
    <row r="122" spans="1:5" x14ac:dyDescent="0.2">
      <c r="A122" s="51" t="s">
        <v>149</v>
      </c>
      <c r="B122" s="204">
        <v>0</v>
      </c>
      <c r="D122" s="44">
        <v>45658</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s="206">
        <v>0.1</v>
      </c>
      <c r="C129" s="44"/>
      <c r="E129" s="44">
        <v>45658</v>
      </c>
    </row>
    <row r="130" spans="1:5" x14ac:dyDescent="0.2">
      <c r="A130" s="51" t="s">
        <v>91</v>
      </c>
      <c r="B130" s="206">
        <v>2.9050000000000001E-4</v>
      </c>
      <c r="C130" s="186">
        <v>242</v>
      </c>
      <c r="D130" t="s">
        <v>165</v>
      </c>
      <c r="E130" s="44">
        <v>45658</v>
      </c>
    </row>
    <row r="131" spans="1:5" x14ac:dyDescent="0.2">
      <c r="A131" s="51" t="s">
        <v>92</v>
      </c>
      <c r="B131">
        <v>0</v>
      </c>
      <c r="E131" s="44">
        <v>45658</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198"/>
      <c r="F146" s="198">
        <v>0</v>
      </c>
      <c r="G146" s="198">
        <v>0</v>
      </c>
      <c r="H146" s="44">
        <v>45444</v>
      </c>
    </row>
    <row r="148" spans="1:8" x14ac:dyDescent="0.2">
      <c r="A148" s="43" t="s">
        <v>168</v>
      </c>
      <c r="B148" s="201">
        <v>9.4</v>
      </c>
      <c r="C148" s="170">
        <v>2.0634799999999998E-2</v>
      </c>
      <c r="D148" s="198">
        <v>0</v>
      </c>
      <c r="E148" s="198">
        <v>0</v>
      </c>
      <c r="F148" s="198">
        <v>0</v>
      </c>
      <c r="G148" s="201">
        <v>0</v>
      </c>
      <c r="H148" s="44">
        <v>45444</v>
      </c>
    </row>
    <row r="149" spans="1:8" x14ac:dyDescent="0.2">
      <c r="A149" s="43" t="s">
        <v>169</v>
      </c>
      <c r="B149" s="201">
        <v>138.5</v>
      </c>
      <c r="C149" s="170">
        <v>1.3832199999999999E-2</v>
      </c>
      <c r="D149" s="198">
        <v>0</v>
      </c>
      <c r="E149" s="198">
        <v>0</v>
      </c>
      <c r="F149" s="198">
        <v>0</v>
      </c>
      <c r="G149" s="201">
        <v>0</v>
      </c>
      <c r="H149" s="44">
        <v>45444</v>
      </c>
    </row>
    <row r="150" spans="1:8" x14ac:dyDescent="0.2">
      <c r="A150" s="43" t="s">
        <v>170</v>
      </c>
      <c r="B150" s="201">
        <v>825</v>
      </c>
      <c r="C150" s="170">
        <v>5.9799999999999997E-5</v>
      </c>
      <c r="D150" s="198">
        <v>0</v>
      </c>
      <c r="E150" s="198">
        <v>0</v>
      </c>
      <c r="F150" s="198">
        <v>0</v>
      </c>
      <c r="G150" s="201">
        <v>0</v>
      </c>
      <c r="H150" s="44">
        <v>45444</v>
      </c>
    </row>
    <row r="151" spans="1:8" x14ac:dyDescent="0.2">
      <c r="A151" s="43" t="s">
        <v>171</v>
      </c>
      <c r="B151" s="201">
        <v>3600</v>
      </c>
      <c r="C151" s="170">
        <v>5.9799999999999997E-5</v>
      </c>
      <c r="D151" s="198">
        <v>0</v>
      </c>
      <c r="E151" s="198">
        <v>0</v>
      </c>
      <c r="F151" s="198">
        <v>0</v>
      </c>
      <c r="G151" s="201">
        <v>0</v>
      </c>
      <c r="H151" s="44">
        <v>45444</v>
      </c>
    </row>
  </sheetData>
  <sheetProtection algorithmName="SHA-512" hashValue="DTIWfHGs2apEtzPRARgZgT406++SxWPNEmRZZxivYkm6tZAuXi0uwbQWgB/L5FSRpjL2PVL+89eD3GzKNxxrag==" saltValue="kKUNQhPBmg74/72XBzB5DQ==" spinCount="100000" sheet="1"/>
  <mergeCells count="2">
    <mergeCell ref="B14:D14"/>
    <mergeCell ref="H14:J14"/>
  </mergeCells>
  <hyperlinks>
    <hyperlink ref="A40" r:id="rId1" display="GS-@ TOD (On-Peak)" xr:uid="{3DBF9EEA-5336-409A-A8B2-E3BE6C8E9AB4}"/>
    <hyperlink ref="A41" r:id="rId2" display="GS-@ TOD (On-Peak)" xr:uid="{B60A1D6B-93E1-4AAE-A469-78593B3A8913}"/>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A133F-F207-48DE-A7CB-BADD68D21B25}">
  <sheetPr codeName="Sheet157"/>
  <dimension ref="A1:IE93"/>
  <sheetViews>
    <sheetView showGridLines="0" topLeftCell="A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8.01</v>
      </c>
      <c r="O58" s="88">
        <f>SUM(O31:O57)</f>
        <v>8.01</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18.009999999999998</v>
      </c>
      <c r="O60" s="133">
        <f>O27+O58</f>
        <v>18.009999999999998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18.009999999999998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7170"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76AB-2B74-4CF3-B327-8B235F5DB478}">
  <sheetPr codeName="Sheet40"/>
  <dimension ref="A1:J151"/>
  <sheetViews>
    <sheetView topLeftCell="A91"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8574FD37-3E58-4B89-8D62-07D57CED5A2A}"/>
    <hyperlink ref="A41" r:id="rId2" display="GS-@ TOD (On-Peak)" xr:uid="{0E0097DB-97BC-4093-8717-2DFF195FC5B7}"/>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076D-8138-461B-B71C-327C094BF062}">
  <sheetPr codeName="Sheet156"/>
  <dimension ref="A1:IE93"/>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7.7599999999999989</v>
      </c>
      <c r="O58" s="88">
        <f>SUM(O31:O57)</f>
        <v>7.7599999999999989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17.759999999999998</v>
      </c>
      <c r="O60" s="133">
        <f>O27+O58</f>
        <v>17.759999999999998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17.759999999999998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6146"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559A-FA2C-4407-B1DD-D9D5E59A6E9C}">
  <sheetPr codeName="Sheet39"/>
  <dimension ref="A1:J151"/>
  <sheetViews>
    <sheetView topLeftCell="A7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205">
        <v>0.97</v>
      </c>
      <c r="C125" s="184"/>
      <c r="D125" s="172">
        <v>45593</v>
      </c>
    </row>
    <row r="126" spans="1:5" x14ac:dyDescent="0.2">
      <c r="A126" s="152" t="s">
        <v>149</v>
      </c>
      <c r="B126" s="205">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FD29BCB5-78E6-42D0-BC25-F56C8E38AE75}"/>
    <hyperlink ref="A41" r:id="rId2" display="GS-@ TOD (On-Peak)" xr:uid="{9DF2F7C2-9201-4184-B050-5C3407671EF4}"/>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8DF0-A8A5-4B4B-9875-80B4527CA0D5}">
  <sheetPr codeName="Sheet155"/>
  <dimension ref="A1:IE93"/>
  <sheetViews>
    <sheetView showGridLines="0" topLeftCell="A2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8.0499999999999989</v>
      </c>
      <c r="O58" s="88">
        <f>SUM(O31:O57)</f>
        <v>8.0499999999999989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18.049999999999997</v>
      </c>
      <c r="O60" s="133">
        <f>O27+O58</f>
        <v>18.049999999999997</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18.049999999999997</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5122"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F4AF-445A-43C1-AD76-0089909F00C1}">
  <sheetPr codeName="Sheet38"/>
  <dimension ref="A1:J151"/>
  <sheetViews>
    <sheetView topLeftCell="A40"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2.0299999999999998</v>
      </c>
      <c r="C94" s="178"/>
      <c r="D94" s="44">
        <v>45562</v>
      </c>
    </row>
    <row r="95" spans="1:4" x14ac:dyDescent="0.2">
      <c r="A95" s="152" t="s">
        <v>149</v>
      </c>
      <c r="B95" s="204">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CF60D5E7-6B60-4626-ABBB-1F640CD3F09B}"/>
    <hyperlink ref="A41" r:id="rId2" display="GS-@ TOD (On-Peak)" xr:uid="{7C552DB5-97E6-471D-BAD0-3675F43370BD}"/>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DC15-7C0E-473D-95E2-1A810F868E18}">
  <sheetPr codeName="Sheet154"/>
  <dimension ref="A1:IE93"/>
  <sheetViews>
    <sheetView showGridLines="0" topLeftCell="A4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'082024 Riders'!B87</f>
        <v>2.9347000000000002E-2</v>
      </c>
      <c r="J45" s="110">
        <f t="shared" si="3"/>
        <v>2.9347000000000002E-2</v>
      </c>
      <c r="K45" s="99"/>
      <c r="L45" s="72"/>
      <c r="M45" s="72"/>
      <c r="N45" s="72">
        <f>ROUND(D45*I45,2)</f>
        <v>0.28999999999999998</v>
      </c>
      <c r="O45" s="72">
        <f t="shared" si="1"/>
        <v>0.28999999999999998</v>
      </c>
      <c r="P45" s="74">
        <f>'042024 Riders  '!D84</f>
        <v>45383</v>
      </c>
      <c r="Q45" s="67"/>
      <c r="R45" s="103">
        <f>$T$27</f>
        <v>0</v>
      </c>
      <c r="S45" s="104">
        <f>I45</f>
        <v>2.9347000000000002E-2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'082024 Riders'!B92</f>
        <v>1.42</v>
      </c>
      <c r="J47" s="112">
        <f t="shared" si="3"/>
        <v>1.42</v>
      </c>
      <c r="K47" s="99"/>
      <c r="L47" s="72"/>
      <c r="M47" s="72"/>
      <c r="N47" s="72">
        <f>I47</f>
        <v>1.42</v>
      </c>
      <c r="O47" s="72">
        <f>SUM(L47:N47)</f>
        <v>1.42</v>
      </c>
      <c r="P47" s="74">
        <f>'062024 Riders   '!D89</f>
        <v>45442</v>
      </c>
      <c r="Q47" s="67"/>
      <c r="R47" s="67"/>
      <c r="S47" s="67"/>
      <c r="T47" s="83">
        <f>O47</f>
        <v>1.42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7.2399999999999993</v>
      </c>
      <c r="O58" s="88">
        <f>SUM(O31:O57)</f>
        <v>7.2399999999999993</v>
      </c>
      <c r="P58" s="128"/>
      <c r="Q58" s="67"/>
      <c r="R58" s="67"/>
      <c r="S58" s="67"/>
      <c r="T58" s="83">
        <f>SUM(T31:T52)</f>
        <v>2.8099999999999996</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17.239999999999998</v>
      </c>
      <c r="O60" s="133">
        <f>O27+O58</f>
        <v>17.239999999999998</v>
      </c>
      <c r="P60" s="133"/>
      <c r="Q60" s="67"/>
      <c r="R60" s="67"/>
      <c r="S60" s="67"/>
      <c r="T60" s="133">
        <f>T27+T58</f>
        <v>2.8099999999999996</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17.239999999999998</v>
      </c>
      <c r="P65" s="67"/>
      <c r="Q65" s="55"/>
      <c r="R65" s="55"/>
      <c r="S65" s="55"/>
      <c r="T65" s="134">
        <f>IF($D$17&lt;0,T60,IF(T60&gt;T63,T60,T63))</f>
        <v>2.8099999999999996</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row r="93" spans="1:1" x14ac:dyDescent="0.2">
      <c r="A93" s="328"/>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4098"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13B4A-821D-4701-A568-21B49AA50348}">
  <sheetPr codeName="Sheet37"/>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202">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2.9347000000000002E-2</v>
      </c>
      <c r="C89" s="177"/>
      <c r="D89" s="172">
        <v>45383</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1.42</v>
      </c>
      <c r="C94" s="178"/>
      <c r="D94" s="44">
        <v>45442</v>
      </c>
    </row>
    <row r="95" spans="1:4" x14ac:dyDescent="0.2">
      <c r="A95" s="152" t="s">
        <v>149</v>
      </c>
      <c r="B95" s="178">
        <v>11.97</v>
      </c>
      <c r="C95" s="178"/>
      <c r="D95" s="44">
        <v>45442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D588291C-8F3D-4C5C-82FE-B5BAFD845B07}"/>
    <hyperlink ref="A41" r:id="rId2" display="GS-@ TOD (On-Peak)" xr:uid="{EA72C334-78A6-431F-8527-0DBA1928C04F}"/>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406B-15AC-4260-9AE8-8F53F003C8FF}">
  <sheetPr codeName="Sheet153"/>
  <dimension ref="A1:IE92"/>
  <sheetViews>
    <sheetView showGridLines="0" topLeftCell="A26"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6"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'082024 Riders'!B71+'082024 Riders'!C72</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'082024 Riders'!B87</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'082024 Riders'!B89</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'082024 Riders'!B92</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'082024 Riders'!B107</f>
        <v>0.20491119999999999</v>
      </c>
      <c r="J48" s="113">
        <f>SUM(G48:I48)</f>
        <v>0.20491119999999999</v>
      </c>
      <c r="K48" s="99"/>
      <c r="L48" s="72"/>
      <c r="M48" s="72"/>
      <c r="N48" s="72">
        <f>ROUND(D48*I48,2)</f>
        <v>2.0499999999999998</v>
      </c>
      <c r="O48" s="72">
        <f t="shared" si="1"/>
        <v>2.0499999999999998</v>
      </c>
      <c r="P48" s="74">
        <f>'082024 Riders'!D107</f>
        <v>45503</v>
      </c>
      <c r="Q48" s="67"/>
      <c r="R48" s="103">
        <f>$T$27</f>
        <v>0</v>
      </c>
      <c r="S48" s="104">
        <f>I48</f>
        <v>0.20491119999999999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'082024 Riders'!B123</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'082024 Riders'!B119</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'082024 Riders'!B127</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7.18</v>
      </c>
      <c r="O57" s="88">
        <f>SUM(O31:O56)</f>
        <v>7.18</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17.18</v>
      </c>
      <c r="O59" s="133">
        <f>O27+O57</f>
        <v>17.18</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17.18</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307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5AFC8-20D1-4106-8A2C-1CE0A6D72A0F}">
  <dimension ref="A1:IE92"/>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+'12312025 Rider'!B49</f>
        <v>2.7588999999999999E-3</v>
      </c>
      <c r="H40" s="82"/>
      <c r="I40" s="82"/>
      <c r="J40" s="105">
        <f>SUM(G40:H40)</f>
        <v>2.7588999999999999E-3</v>
      </c>
      <c r="K40" s="99" t="s">
        <v>53</v>
      </c>
      <c r="L40" s="72">
        <f>ROUND(D40*G40,2)</f>
        <v>0</v>
      </c>
      <c r="M40" s="72"/>
      <c r="N40" s="72"/>
      <c r="O40" s="72">
        <f t="shared" si="1"/>
        <v>0</v>
      </c>
      <c r="P40" s="74">
        <f>+'12312025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+'12312025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+'12312025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+'12312025 Rider'!B94</f>
        <v>2.62</v>
      </c>
      <c r="J47" s="112">
        <f t="shared" si="3"/>
        <v>2.62</v>
      </c>
      <c r="K47" s="99"/>
      <c r="L47" s="72"/>
      <c r="M47" s="72"/>
      <c r="N47" s="72">
        <f>I47</f>
        <v>2.62</v>
      </c>
      <c r="O47" s="72">
        <f>SUM(L47:N47)</f>
        <v>2.62</v>
      </c>
      <c r="P47" s="74">
        <f>+'12312025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+'03022026 Rider'!B109</f>
        <v>0.236037</v>
      </c>
      <c r="J49" s="113">
        <f>SUM(G49:I49)</f>
        <v>0.236037</v>
      </c>
      <c r="K49" s="99"/>
      <c r="L49" s="72"/>
      <c r="M49" s="72"/>
      <c r="N49" s="72">
        <f>ROUND(D49*I49,2)</f>
        <v>2.36</v>
      </c>
      <c r="O49" s="72">
        <f t="shared" si="1"/>
        <v>2.36</v>
      </c>
      <c r="P49" s="74">
        <f>+'03022026 Rider'!D109</f>
        <v>46083</v>
      </c>
      <c r="Q49" s="67"/>
      <c r="R49" s="103">
        <f>$T$27</f>
        <v>0</v>
      </c>
      <c r="S49" s="104">
        <f>I49</f>
        <v>0.236037</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6.32</v>
      </c>
      <c r="O57" s="88">
        <f>SUM(O31:O56)</f>
        <v>6.32</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16.32</v>
      </c>
      <c r="O59" s="133">
        <f>O27+O57</f>
        <v>16.32</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16.32</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uYidORHVIngXgAu0ITX/WtU6VJllGFhezdtChUSxanSIqkiIQlSeAsTp5OZXObaMUEftOlF0EJ/Ce5UMqQe3ng==" saltValue="vH3aJH7vUU+a4pmyovjpgQ=="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4816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4816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4816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4816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925E-507A-4D78-ABFF-077DAFE7F3C0}">
  <sheetPr codeName="Sheet36"/>
  <dimension ref="A1:J14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19">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97">
        <v>0.20491119999999999</v>
      </c>
      <c r="C107" s="176"/>
      <c r="D107" s="44">
        <v>45503</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98">
        <v>10</v>
      </c>
      <c r="C144" s="199">
        <v>3.7427700000000001E-2</v>
      </c>
      <c r="D144" s="199">
        <v>1.5787499999999999E-2</v>
      </c>
      <c r="E144" s="200"/>
      <c r="F144" s="187">
        <v>0</v>
      </c>
      <c r="G144" s="187">
        <v>0</v>
      </c>
      <c r="H144" s="189">
        <v>45444</v>
      </c>
    </row>
    <row r="146" spans="1:8" x14ac:dyDescent="0.2">
      <c r="A146" s="43" t="s">
        <v>168</v>
      </c>
      <c r="B146" s="201">
        <v>9.4</v>
      </c>
      <c r="C146" s="170">
        <v>2.0634799999999998E-2</v>
      </c>
      <c r="D146" s="198">
        <v>0</v>
      </c>
      <c r="E146" s="200">
        <v>0</v>
      </c>
      <c r="F146" s="187">
        <v>0</v>
      </c>
      <c r="G146" s="190">
        <v>0</v>
      </c>
      <c r="H146" s="189">
        <v>45444</v>
      </c>
    </row>
    <row r="147" spans="1:8" x14ac:dyDescent="0.2">
      <c r="A147" s="43" t="s">
        <v>169</v>
      </c>
      <c r="B147" s="201">
        <v>138.5</v>
      </c>
      <c r="C147" s="170">
        <v>1.3832199999999999E-2</v>
      </c>
      <c r="D147" s="198">
        <v>0</v>
      </c>
      <c r="E147" s="200">
        <v>0</v>
      </c>
      <c r="F147" s="187">
        <v>0</v>
      </c>
      <c r="G147" s="190">
        <v>0</v>
      </c>
      <c r="H147" s="189">
        <v>45444</v>
      </c>
    </row>
    <row r="148" spans="1:8" x14ac:dyDescent="0.2">
      <c r="A148" s="43" t="s">
        <v>170</v>
      </c>
      <c r="B148" s="201">
        <v>825</v>
      </c>
      <c r="C148" s="170">
        <v>5.9799999999999997E-5</v>
      </c>
      <c r="D148" s="198">
        <v>0</v>
      </c>
      <c r="E148" s="200">
        <v>0</v>
      </c>
      <c r="F148" s="187">
        <v>0</v>
      </c>
      <c r="G148" s="190">
        <v>0</v>
      </c>
      <c r="H148" s="189">
        <v>45444</v>
      </c>
    </row>
    <row r="149" spans="1:8" x14ac:dyDescent="0.2">
      <c r="A149" s="43" t="s">
        <v>171</v>
      </c>
      <c r="B149" s="201">
        <v>3600</v>
      </c>
      <c r="C149" s="170">
        <v>5.9799999999999997E-5</v>
      </c>
      <c r="D149" s="198">
        <v>0</v>
      </c>
      <c r="E149" s="200">
        <v>0</v>
      </c>
      <c r="F149" s="187">
        <v>0</v>
      </c>
      <c r="G149" s="190">
        <v>0</v>
      </c>
      <c r="H149" s="189">
        <v>45444</v>
      </c>
    </row>
  </sheetData>
  <sheetProtection password="D7A1" sheet="1"/>
  <mergeCells count="2">
    <mergeCell ref="B14:D14"/>
    <mergeCell ref="H14:J14"/>
  </mergeCells>
  <hyperlinks>
    <hyperlink ref="A40" r:id="rId1" display="GS-@ TOD (On-Peak)" xr:uid="{CCBD5BA5-FB96-4E07-8EF8-D1858B14B96A}"/>
    <hyperlink ref="A41" r:id="rId2" display="GS-@ TOD (On-Peak)" xr:uid="{925DE57D-42F3-4C01-AA1B-10D85415411A}"/>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72AB-40AA-4AA8-9393-CBD2FA0084E2}">
  <sheetPr codeName="Sheet152"/>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'072024 Riders    '!D52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'072024 Riders    '!B49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'072024 Riders    '!B15</f>
        <v>-5.4199999999999995E-4</v>
      </c>
      <c r="J41" s="81">
        <f t="shared" ref="J41:J46" si="3">SUM(G41:I41)</f>
        <v>-5.4199999999999995E-4</v>
      </c>
      <c r="K41" s="99" t="s">
        <v>53</v>
      </c>
      <c r="L41" s="72"/>
      <c r="M41" s="72"/>
      <c r="N41" s="72">
        <f>J41*D41</f>
        <v>0</v>
      </c>
      <c r="O41" s="72">
        <f>SUM(L41:N41)</f>
        <v>0</v>
      </c>
      <c r="P41" s="74">
        <f>'072024 Riders    '!D15</f>
        <v>45471</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7.27</v>
      </c>
      <c r="O57" s="88">
        <f>SUM(O31:O56)</f>
        <v>7.27</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17.27</v>
      </c>
      <c r="O59" s="133">
        <f>O27+O57</f>
        <v>17.27</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17.27</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5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DFAE6-872E-43C2-8546-284DC46D6F27}">
  <sheetPr codeName="Sheet35"/>
  <dimension ref="A1:J149"/>
  <sheetViews>
    <sheetView topLeftCell="A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19">
        <v>-5.4199999999999995E-4</v>
      </c>
      <c r="C15" s="154"/>
      <c r="D15" s="44">
        <v>45471</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1.38</v>
      </c>
      <c r="C52" s="164">
        <v>0.01</v>
      </c>
      <c r="D52" s="165">
        <f>SUM(B52:C52)</f>
        <v>1.39</v>
      </c>
      <c r="E52" s="166">
        <v>45474</v>
      </c>
    </row>
    <row r="53" spans="1:8" x14ac:dyDescent="0.2">
      <c r="A53" s="152" t="s">
        <v>132</v>
      </c>
      <c r="B53" s="167">
        <v>1.8006999999999999E-3</v>
      </c>
      <c r="C53" s="168">
        <v>0</v>
      </c>
      <c r="D53" s="169">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80">
        <v>0.21398439999999999</v>
      </c>
      <c r="C107" s="176"/>
      <c r="D107" s="44">
        <v>45351</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87">
        <v>10</v>
      </c>
      <c r="C144" s="188">
        <v>3.7427700000000001E-2</v>
      </c>
      <c r="D144" s="188">
        <v>1.5787499999999999E-2</v>
      </c>
      <c r="E144" s="187"/>
      <c r="F144" s="187">
        <v>0</v>
      </c>
      <c r="G144" s="187">
        <v>0</v>
      </c>
      <c r="H144" s="189">
        <v>45444</v>
      </c>
    </row>
    <row r="146" spans="1:8" x14ac:dyDescent="0.2">
      <c r="A146" s="43" t="s">
        <v>168</v>
      </c>
      <c r="B146" s="190">
        <v>9.4</v>
      </c>
      <c r="C146" s="161">
        <v>2.0634799999999998E-2</v>
      </c>
      <c r="D146" s="187">
        <v>0</v>
      </c>
      <c r="E146" s="187">
        <v>0</v>
      </c>
      <c r="F146" s="187">
        <v>0</v>
      </c>
      <c r="G146" s="190">
        <v>0</v>
      </c>
      <c r="H146" s="189">
        <v>45444</v>
      </c>
    </row>
    <row r="147" spans="1:8" x14ac:dyDescent="0.2">
      <c r="A147" s="43" t="s">
        <v>169</v>
      </c>
      <c r="B147" s="190">
        <v>138.5</v>
      </c>
      <c r="C147" s="161">
        <v>1.3832199999999999E-2</v>
      </c>
      <c r="D147" s="187">
        <v>0</v>
      </c>
      <c r="E147" s="187">
        <v>0</v>
      </c>
      <c r="F147" s="187">
        <v>0</v>
      </c>
      <c r="G147" s="190">
        <v>0</v>
      </c>
      <c r="H147" s="189">
        <v>45444</v>
      </c>
    </row>
    <row r="148" spans="1:8" x14ac:dyDescent="0.2">
      <c r="A148" s="43" t="s">
        <v>170</v>
      </c>
      <c r="B148" s="190">
        <v>825</v>
      </c>
      <c r="C148" s="161">
        <v>5.9799999999999997E-5</v>
      </c>
      <c r="D148" s="187">
        <v>0</v>
      </c>
      <c r="E148" s="187">
        <v>0</v>
      </c>
      <c r="F148" s="187">
        <v>0</v>
      </c>
      <c r="G148" s="190">
        <v>0</v>
      </c>
      <c r="H148" s="189">
        <v>45444</v>
      </c>
    </row>
    <row r="149" spans="1:8" x14ac:dyDescent="0.2">
      <c r="A149" s="43" t="s">
        <v>171</v>
      </c>
      <c r="B149" s="190">
        <v>3600</v>
      </c>
      <c r="C149" s="161">
        <v>5.9799999999999997E-5</v>
      </c>
      <c r="D149" s="187">
        <v>0</v>
      </c>
      <c r="E149" s="187">
        <v>0</v>
      </c>
      <c r="F149" s="187">
        <v>0</v>
      </c>
      <c r="G149" s="190">
        <v>0</v>
      </c>
      <c r="H149" s="189">
        <v>45444</v>
      </c>
    </row>
  </sheetData>
  <sheetProtection password="D7A1" sheet="1"/>
  <mergeCells count="2">
    <mergeCell ref="B14:D14"/>
    <mergeCell ref="H14:J14"/>
  </mergeCells>
  <hyperlinks>
    <hyperlink ref="A40" r:id="rId1" display="GS-@ TOD (On-Peak)" xr:uid="{C89319B4-25A2-450B-9EA5-8E477AE6F34E}"/>
    <hyperlink ref="A41" r:id="rId2" display="GS-@ TOD (On-Peak)" xr:uid="{B207C788-7E67-40C9-A99A-16E6F859BEA6}"/>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2820-2D39-45F3-A2FD-7C00955DE024}">
  <sheetPr codeName="Sheet151"/>
  <dimension ref="A1:IE92"/>
  <sheetViews>
    <sheetView showGridLines="0" topLeftCell="A2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7.35</v>
      </c>
      <c r="O57" s="88">
        <f>SUM(O31:O56)</f>
        <v>7.35</v>
      </c>
      <c r="P57" s="128"/>
      <c r="Q57" s="67"/>
      <c r="R57" s="67"/>
      <c r="S57" s="67"/>
      <c r="T57" s="83">
        <f>SUM(T31:T51)</f>
        <v>2.8899999999999997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17.350000000000001</v>
      </c>
      <c r="O59" s="133">
        <f>O27+O57</f>
        <v>17.350000000000001</v>
      </c>
      <c r="P59" s="133"/>
      <c r="Q59" s="67"/>
      <c r="R59" s="67"/>
      <c r="S59" s="67"/>
      <c r="T59" s="133">
        <f>T27+T57</f>
        <v>2.8899999999999997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17.350000000000001</v>
      </c>
      <c r="P64" s="67"/>
      <c r="Q64" s="55"/>
      <c r="R64" s="55"/>
      <c r="S64" s="55"/>
      <c r="T64" s="134">
        <f>IF($D$17&lt;0,T59,IF(T59&gt;T62,T59,T62))</f>
        <v>2.8899999999999997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150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0DB2B-043A-40B6-A3CF-126301A7E958}">
  <sheetPr codeName="Sheet34"/>
  <dimension ref="A1:J139"/>
  <sheetViews>
    <sheetView topLeftCell="A4"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93">
        <v>7.0209999999999995E-2</v>
      </c>
      <c r="C21" s="293">
        <v>7.0209999999999995E-2</v>
      </c>
      <c r="D21" s="44">
        <v>45444</v>
      </c>
    </row>
    <row r="22" spans="1:6" x14ac:dyDescent="0.2">
      <c r="A22" s="152" t="s">
        <v>106</v>
      </c>
      <c r="B22" s="293">
        <v>7.0209999999999995E-2</v>
      </c>
      <c r="C22" s="293">
        <v>7.0209999999999995E-2</v>
      </c>
      <c r="D22" s="44">
        <v>45444</v>
      </c>
    </row>
    <row r="23" spans="1:6" x14ac:dyDescent="0.2">
      <c r="A23" s="152" t="s">
        <v>107</v>
      </c>
      <c r="B23" s="293">
        <v>7.0209999999999995E-2</v>
      </c>
      <c r="C23" s="293">
        <v>7.0209999999999995E-2</v>
      </c>
      <c r="D23" s="44">
        <v>45444</v>
      </c>
    </row>
    <row r="24" spans="1:6" x14ac:dyDescent="0.2">
      <c r="A24" s="152" t="s">
        <v>108</v>
      </c>
      <c r="B24" s="293">
        <v>6.7849999999999994E-2</v>
      </c>
      <c r="C24" s="293">
        <v>6.7849999999999994E-2</v>
      </c>
      <c r="D24" s="44">
        <v>45444</v>
      </c>
    </row>
    <row r="25" spans="1:6" x14ac:dyDescent="0.2">
      <c r="A25" s="152" t="s">
        <v>109</v>
      </c>
      <c r="B25" s="293">
        <v>6.6629999999999995E-2</v>
      </c>
      <c r="C25" s="293">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294">
        <v>3.2000000000000002E-3</v>
      </c>
      <c r="C28" s="150"/>
      <c r="D28" s="44">
        <v>45444</v>
      </c>
    </row>
    <row r="29" spans="1:6" x14ac:dyDescent="0.2">
      <c r="A29" s="51" t="s">
        <v>112</v>
      </c>
      <c r="B29" s="119">
        <v>4.4387999999999997E-3</v>
      </c>
      <c r="C29" s="119">
        <v>4.4387999999999997E-3</v>
      </c>
      <c r="D29" s="44">
        <v>45444</v>
      </c>
    </row>
    <row r="30" spans="1:6" x14ac:dyDescent="0.2">
      <c r="A30" s="51" t="s">
        <v>113</v>
      </c>
      <c r="B30" s="119">
        <v>4.2166E-3</v>
      </c>
      <c r="C30" s="119">
        <v>2.4020999999999999E-3</v>
      </c>
      <c r="D30" s="44">
        <v>45444</v>
      </c>
    </row>
    <row r="31" spans="1:6" x14ac:dyDescent="0.2">
      <c r="A31" s="51" t="s">
        <v>114</v>
      </c>
      <c r="B31" s="119">
        <v>3.9453999999999999E-3</v>
      </c>
      <c r="C31" s="119">
        <v>2.8092999999999998E-3</v>
      </c>
      <c r="D31" s="44">
        <v>45444</v>
      </c>
    </row>
    <row r="32" spans="1:6" x14ac:dyDescent="0.2">
      <c r="A32" s="51" t="s">
        <v>115</v>
      </c>
      <c r="B32" s="119">
        <v>5.5376999999999996E-3</v>
      </c>
      <c r="C32" s="154"/>
      <c r="D32" s="44">
        <v>45444</v>
      </c>
    </row>
    <row r="33" spans="1:5" x14ac:dyDescent="0.2">
      <c r="A33" s="51" t="s">
        <v>116</v>
      </c>
      <c r="B33" s="119">
        <v>1.8998000000000001E-3</v>
      </c>
      <c r="C33" s="150"/>
      <c r="D33" s="44">
        <v>45444</v>
      </c>
    </row>
    <row r="34" spans="1:5" x14ac:dyDescent="0.2">
      <c r="A34" s="51" t="s">
        <v>117</v>
      </c>
      <c r="B34" s="119">
        <v>2.6738299999999999E-3</v>
      </c>
      <c r="C34" s="150"/>
      <c r="D34" s="44">
        <v>45444</v>
      </c>
    </row>
    <row r="35" spans="1:5" x14ac:dyDescent="0.2">
      <c r="A35" s="51" t="s">
        <v>118</v>
      </c>
      <c r="B35" s="119">
        <v>0</v>
      </c>
      <c r="C35" s="150"/>
      <c r="D35" s="44">
        <v>45444</v>
      </c>
    </row>
    <row r="36" spans="1:5" x14ac:dyDescent="0.2">
      <c r="A36" s="51" t="s">
        <v>119</v>
      </c>
      <c r="B36" s="119">
        <v>2.7299999999999998E-3</v>
      </c>
      <c r="C36" s="154"/>
      <c r="D36" s="44">
        <v>45444</v>
      </c>
    </row>
    <row r="37" spans="1:5" x14ac:dyDescent="0.2">
      <c r="A37" s="152" t="s">
        <v>107</v>
      </c>
      <c r="B37" s="119">
        <v>2.65E-3</v>
      </c>
      <c r="C37" s="150"/>
      <c r="D37" s="44">
        <v>45444</v>
      </c>
    </row>
    <row r="38" spans="1:5" x14ac:dyDescent="0.2">
      <c r="A38" s="152" t="s">
        <v>120</v>
      </c>
      <c r="B38" s="119">
        <v>2.28907E-2</v>
      </c>
      <c r="C38" s="150"/>
      <c r="D38" s="44">
        <v>45444</v>
      </c>
    </row>
    <row r="39" spans="1:5" x14ac:dyDescent="0.2">
      <c r="A39" s="152" t="s">
        <v>121</v>
      </c>
      <c r="B39" s="119">
        <v>0</v>
      </c>
      <c r="C39" s="150"/>
      <c r="D39" s="44">
        <v>45444</v>
      </c>
    </row>
    <row r="40" spans="1:5" x14ac:dyDescent="0.2">
      <c r="A40" s="51" t="s">
        <v>122</v>
      </c>
      <c r="B40" s="119">
        <v>8.1709E-3</v>
      </c>
      <c r="D40" s="44">
        <v>45444</v>
      </c>
    </row>
    <row r="41" spans="1:5" x14ac:dyDescent="0.2">
      <c r="A41" s="51" t="s">
        <v>123</v>
      </c>
      <c r="B41" s="202">
        <v>2.7900000000000001E-5</v>
      </c>
      <c r="D41" s="44">
        <v>45444</v>
      </c>
    </row>
    <row r="42" spans="1:5" x14ac:dyDescent="0.2">
      <c r="A42" s="152" t="s">
        <v>108</v>
      </c>
      <c r="B42" s="202">
        <v>2.14E-3</v>
      </c>
      <c r="D42" s="44">
        <v>45444</v>
      </c>
    </row>
    <row r="43" spans="1:5" x14ac:dyDescent="0.2">
      <c r="A43" s="152" t="s">
        <v>109</v>
      </c>
      <c r="B43" s="202">
        <v>1.66E-3</v>
      </c>
      <c r="D43" s="44">
        <v>45444</v>
      </c>
    </row>
    <row r="44" spans="1:5" x14ac:dyDescent="0.2">
      <c r="D44" s="44"/>
    </row>
    <row r="45" spans="1:5" x14ac:dyDescent="0.2">
      <c r="A45" s="51"/>
      <c r="D45" s="44"/>
    </row>
    <row r="46" spans="1:5" x14ac:dyDescent="0.2">
      <c r="A46" s="142" t="s">
        <v>127</v>
      </c>
      <c r="B46" s="170">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4.3837099999999997E-2</v>
      </c>
      <c r="D56" s="172">
        <v>45383</v>
      </c>
      <c r="F56" s="35" t="s">
        <v>134</v>
      </c>
      <c r="G56" s="173">
        <v>2.3467399999999999E-2</v>
      </c>
      <c r="H56" s="172">
        <v>45383</v>
      </c>
    </row>
    <row r="57" spans="1:8" x14ac:dyDescent="0.2">
      <c r="A57" s="152" t="s">
        <v>106</v>
      </c>
      <c r="B57" s="171">
        <v>2.3467399999999999E-2</v>
      </c>
      <c r="D57" s="172">
        <v>45383</v>
      </c>
      <c r="F57" s="35" t="s">
        <v>135</v>
      </c>
      <c r="G57" s="173">
        <v>0.32699</v>
      </c>
      <c r="H57" s="172">
        <v>45383</v>
      </c>
    </row>
    <row r="58" spans="1:8" x14ac:dyDescent="0.2">
      <c r="A58" s="152" t="s">
        <v>107</v>
      </c>
      <c r="B58" s="171">
        <v>6.0079999999999997E-4</v>
      </c>
      <c r="D58" s="172">
        <v>45383</v>
      </c>
    </row>
    <row r="59" spans="1:8" x14ac:dyDescent="0.2">
      <c r="A59" s="152" t="s">
        <v>108</v>
      </c>
      <c r="B59" s="171">
        <v>5.8060000000000002E-4</v>
      </c>
      <c r="D59" s="172">
        <v>45383</v>
      </c>
    </row>
    <row r="60" spans="1:8" x14ac:dyDescent="0.2">
      <c r="A60" s="152" t="s">
        <v>109</v>
      </c>
      <c r="B60" s="171">
        <v>5.7019999999999998E-4</v>
      </c>
      <c r="D60" s="172">
        <v>45383</v>
      </c>
    </row>
    <row r="61" spans="1:8" x14ac:dyDescent="0.2">
      <c r="B61" s="154"/>
    </row>
    <row r="62" spans="1:8" x14ac:dyDescent="0.2">
      <c r="A62" s="142" t="s">
        <v>136</v>
      </c>
    </row>
    <row r="63" spans="1:8" x14ac:dyDescent="0.2">
      <c r="A63" s="152" t="s">
        <v>107</v>
      </c>
      <c r="B63" s="174">
        <v>6.73</v>
      </c>
      <c r="D63" s="172">
        <v>45383</v>
      </c>
    </row>
    <row r="64" spans="1:8" x14ac:dyDescent="0.2">
      <c r="A64" s="152" t="s">
        <v>108</v>
      </c>
      <c r="B64" s="174">
        <v>6.76</v>
      </c>
      <c r="D64" s="172">
        <v>45383</v>
      </c>
    </row>
    <row r="65" spans="1:4" x14ac:dyDescent="0.2">
      <c r="A65" s="152" t="s">
        <v>109</v>
      </c>
      <c r="B65" s="174">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45444</v>
      </c>
    </row>
    <row r="69" spans="1:4" x14ac:dyDescent="0.2">
      <c r="A69" s="51" t="s">
        <v>119</v>
      </c>
      <c r="B69" s="150">
        <v>0</v>
      </c>
      <c r="C69" s="150">
        <v>0</v>
      </c>
      <c r="D69" s="44">
        <v>45444</v>
      </c>
    </row>
    <row r="70" spans="1:4" x14ac:dyDescent="0.2">
      <c r="A70" s="51" t="s">
        <v>140</v>
      </c>
      <c r="B70" s="150">
        <v>0</v>
      </c>
      <c r="C70" s="150">
        <v>0</v>
      </c>
      <c r="D70" s="44">
        <v>45444</v>
      </c>
    </row>
    <row r="71" spans="1:4" x14ac:dyDescent="0.2">
      <c r="A71" s="51" t="s">
        <v>141</v>
      </c>
      <c r="B71" s="150">
        <v>0</v>
      </c>
      <c r="C71" s="150">
        <v>0</v>
      </c>
      <c r="D71" s="44">
        <v>45444</v>
      </c>
    </row>
    <row r="72" spans="1:4" x14ac:dyDescent="0.2">
      <c r="A72" s="51" t="s">
        <v>142</v>
      </c>
      <c r="B72" s="150">
        <v>0</v>
      </c>
      <c r="C72" s="150">
        <v>0</v>
      </c>
      <c r="D72" s="44">
        <v>45444</v>
      </c>
    </row>
    <row r="73" spans="1:4" x14ac:dyDescent="0.2">
      <c r="A73" s="51" t="s">
        <v>143</v>
      </c>
      <c r="B73" s="150">
        <v>0</v>
      </c>
      <c r="C73" s="150">
        <v>0</v>
      </c>
      <c r="D73" s="44">
        <v>45444</v>
      </c>
    </row>
    <row r="74" spans="1:4" x14ac:dyDescent="0.2">
      <c r="A74" s="51"/>
      <c r="B74" s="154"/>
      <c r="C74" s="154"/>
      <c r="D74" s="44"/>
    </row>
    <row r="75" spans="1:4" x14ac:dyDescent="0.2">
      <c r="A75" s="142" t="s">
        <v>144</v>
      </c>
      <c r="D75" s="44"/>
    </row>
    <row r="76" spans="1:4" x14ac:dyDescent="0.2">
      <c r="A76" s="51" t="s">
        <v>119</v>
      </c>
      <c r="B76" s="174">
        <v>0</v>
      </c>
      <c r="C76" s="150"/>
      <c r="D76" s="44">
        <v>45444</v>
      </c>
    </row>
    <row r="77" spans="1:4" x14ac:dyDescent="0.2">
      <c r="A77" s="51" t="s">
        <v>141</v>
      </c>
      <c r="B77" s="174">
        <v>0</v>
      </c>
      <c r="C77" s="150"/>
      <c r="D77" s="44">
        <v>45444</v>
      </c>
    </row>
    <row r="78" spans="1:4" x14ac:dyDescent="0.2">
      <c r="A78" s="51"/>
      <c r="B78" s="154"/>
      <c r="C78" s="154"/>
      <c r="D78" s="44"/>
    </row>
    <row r="79" spans="1:4" x14ac:dyDescent="0.2">
      <c r="A79" s="142" t="s">
        <v>145</v>
      </c>
      <c r="D79" s="44"/>
    </row>
    <row r="80" spans="1:4" x14ac:dyDescent="0.2">
      <c r="A80" s="51" t="s">
        <v>140</v>
      </c>
      <c r="B80" s="174">
        <v>0</v>
      </c>
      <c r="C80" s="150"/>
      <c r="D80" s="44">
        <v>45444</v>
      </c>
    </row>
    <row r="81" spans="1:6" x14ac:dyDescent="0.2">
      <c r="A81" s="51" t="s">
        <v>142</v>
      </c>
      <c r="B81" s="174">
        <v>0</v>
      </c>
      <c r="C81" s="150"/>
      <c r="D81" s="44">
        <v>45444</v>
      </c>
    </row>
    <row r="82" spans="1:6" x14ac:dyDescent="0.2">
      <c r="A82" s="51" t="s">
        <v>143</v>
      </c>
      <c r="B82" s="174">
        <v>0</v>
      </c>
      <c r="C82" s="154"/>
      <c r="D82" s="44">
        <v>45444</v>
      </c>
    </row>
    <row r="83" spans="1:6" x14ac:dyDescent="0.2">
      <c r="A83" s="51"/>
      <c r="B83" s="154"/>
      <c r="C83" s="154"/>
      <c r="D83" s="44"/>
    </row>
    <row r="84" spans="1:6" x14ac:dyDescent="0.2">
      <c r="A84" s="142" t="s">
        <v>146</v>
      </c>
      <c r="B84" s="176">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1.42</v>
      </c>
      <c r="C89" s="178"/>
      <c r="D89" s="44">
        <v>45442</v>
      </c>
    </row>
    <row r="90" spans="1:6" x14ac:dyDescent="0.2">
      <c r="A90" s="152" t="s">
        <v>149</v>
      </c>
      <c r="B90" s="204">
        <v>11.97</v>
      </c>
      <c r="C90" s="178"/>
      <c r="D90" s="44">
        <v>45442</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A9BC92A2-6C0A-443C-905A-22DEB890BC92}"/>
    <hyperlink ref="A41" r:id="rId2" display="GS-@ TOD (On-Peak)" xr:uid="{135D0ADF-2E50-45F1-8F68-E8BA06CEDCC9}"/>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A3346-F50A-4CD6-B906-2DED84A6EB30}">
  <sheetPr codeName="Sheet150"/>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19</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48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9998-ED86-4858-9A63-9BD5BF11F9D4}">
  <sheetPr codeName="Sheet33"/>
  <dimension ref="A1:J139"/>
  <sheetViews>
    <sheetView topLeftCell="A1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D5750CEE-400C-4BAA-8C37-CB7371C9DAD0}"/>
    <hyperlink ref="A41" r:id="rId2" display="GS-@ TOD (On-Peak)" xr:uid="{E936F0CB-FE55-409B-8B2F-BC3ECB26C54D}"/>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3268-875C-47C5-9F58-CCE5810D32AF}">
  <sheetPr codeName="Sheet149"/>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94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E349-DB3A-4F0D-803B-A51156091126}">
  <sheetPr codeName="Sheet32"/>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B5BE2419-E392-49F7-87BD-4A29D2C547E1}"/>
    <hyperlink ref="A41" r:id="rId2" display="GS-@ TOD (On-Peak)" xr:uid="{FD6CD60E-FA77-4EEB-BCE5-E081F12469D6}"/>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3CC5-9713-4218-A2E9-60DE12403F9E}">
  <sheetPr codeName="Sheet148"/>
  <dimension ref="A1:IE92"/>
  <sheetViews>
    <sheetView showGridLines="0" topLeftCell="A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7.82</v>
      </c>
      <c r="O57" s="88">
        <f>SUM(O31:O56)</f>
        <v>7.82</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17.82</v>
      </c>
      <c r="O59" s="133">
        <f>O27+O57</f>
        <v>17.82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843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8B4C4-D1EF-4600-ACBB-2ECFF14074D2}">
  <dimension ref="A1:J150"/>
  <sheetViews>
    <sheetView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178">
        <v>2.62</v>
      </c>
      <c r="C94" s="178"/>
      <c r="D94" s="44">
        <v>45992</v>
      </c>
    </row>
    <row r="95" spans="1:4" x14ac:dyDescent="0.2">
      <c r="A95" s="152" t="s">
        <v>149</v>
      </c>
      <c r="B95" s="178">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FxNWN4LiBGmcldWmq18aVBVc2r9sSE4BsPh6afMg2pVusL29PxUwPYiXIIoVaEi/1iyEXwPkUZgQcKdI3mrviA==" saltValue="HcAufb64OtAmcqzM+bbOHA==" spinCount="100000" sheet="1" objects="1" scenarios="1"/>
  <mergeCells count="2">
    <mergeCell ref="B14:D14"/>
    <mergeCell ref="H14:J14"/>
  </mergeCells>
  <hyperlinks>
    <hyperlink ref="A40" r:id="rId1" display="GS-@ TOD (On-Peak)" xr:uid="{C911324B-DF85-430A-8663-F3A3DD19086B}"/>
    <hyperlink ref="A41" r:id="rId2" display="GS-@ TOD (On-Peak)" xr:uid="{40C69BFC-D746-4E9E-99EE-3F72B0B29ED7}"/>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1E63-ACF4-409E-904D-ABF195AB106F}">
  <sheetPr codeName="Sheet31"/>
  <dimension ref="A1:J139"/>
  <sheetViews>
    <sheetView topLeftCell="A1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204">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C9C69FBF-FC4B-4288-A54C-A027F3AB0B77}"/>
    <hyperlink ref="A41" r:id="rId2" display="GS-@ TOD (On-Peak)" xr:uid="{F0F755BC-1469-418E-A21C-BB8319DDE011}"/>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D26F-CA76-4669-8247-8BC0C7469152}">
  <sheetPr codeName="Sheet147"/>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741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AA28-031F-4DA6-AA60-6A573AA0BAA1}">
  <sheetPr codeName="Sheet30"/>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0F527B89-5772-4100-9EC7-74478E5BA659}"/>
    <hyperlink ref="A41" r:id="rId2" display="GS-@ TOD (On-Peak)" xr:uid="{1AF63F49-B87A-4604-BE91-50F8BE820F73}"/>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B2CC7-F5C5-4436-9469-E764C17E1323}">
  <sheetPr codeName="Sheet146"/>
  <dimension ref="A1:IE92"/>
  <sheetViews>
    <sheetView showGridLines="0" topLeftCell="A4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638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8085-C4B4-45A3-B6A6-4E35FA4AFD4B}">
  <sheetPr codeName="Sheet29"/>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67">
        <v>1.47</v>
      </c>
      <c r="C49" s="195">
        <v>0</v>
      </c>
      <c r="D49" s="169">
        <f>SUM(B49:C49)</f>
        <v>1.47</v>
      </c>
      <c r="E49" s="166">
        <v>45292</v>
      </c>
    </row>
    <row r="50" spans="1:8" x14ac:dyDescent="0.2">
      <c r="A50" s="152" t="s">
        <v>132</v>
      </c>
      <c r="B50" s="167">
        <v>1.8006999999999999E-3</v>
      </c>
      <c r="C50" s="168">
        <v>-1.8E-5</v>
      </c>
      <c r="D50" s="289">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s="206">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3987884F-63A1-413D-A537-612EA3290632}"/>
    <hyperlink ref="A41" r:id="rId2" display="GS-@ TOD (On-Peak)" xr:uid="{0DE0E179-8361-4551-B6CB-6BA7E894A76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37DBE-E533-4109-8911-97E07167BD97}">
  <sheetPr codeName="Sheet145"/>
  <dimension ref="A1:IE92"/>
  <sheetViews>
    <sheetView showGridLines="0" topLeftCell="A3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6.35</v>
      </c>
      <c r="O57" s="88">
        <f>SUM(O31:O56)</f>
        <v>6.35</v>
      </c>
      <c r="P57" s="128"/>
      <c r="Q57" s="67"/>
      <c r="R57" s="67"/>
      <c r="S57" s="67"/>
      <c r="T57" s="83">
        <f>SUM(T31:T51)</f>
        <v>2.1</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16.350000000000001</v>
      </c>
      <c r="O59" s="133">
        <f>O27+O57</f>
        <v>16.350000000000001</v>
      </c>
      <c r="P59" s="133"/>
      <c r="Q59" s="67"/>
      <c r="R59" s="67"/>
      <c r="S59" s="67"/>
      <c r="T59" s="133">
        <f>T27+T57</f>
        <v>2.1</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16.350000000000001</v>
      </c>
      <c r="P64" s="67"/>
      <c r="Q64" s="55"/>
      <c r="R64" s="55"/>
      <c r="S64" s="55"/>
      <c r="T64" s="134">
        <f>IF($D$17&lt;0,T59,IF(T59&gt;T62,T59,T62))</f>
        <v>2.1</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5362"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894A-B76A-4072-8CC6-E303B005C403}">
  <sheetPr codeName="Sheet28"/>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1.95</v>
      </c>
      <c r="C89" s="178"/>
      <c r="D89" s="44">
        <v>45259</v>
      </c>
    </row>
    <row r="90" spans="1:6" x14ac:dyDescent="0.2">
      <c r="A90" s="152" t="s">
        <v>149</v>
      </c>
      <c r="B90" s="204">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5C142A1-4460-43B2-8FC5-3F379191CF39}"/>
    <hyperlink ref="A41" r:id="rId2" display="GS-@ TOD (On-Peak)" xr:uid="{C3155DDB-3BC3-4634-BD14-605C1ADC84A1}"/>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E88E-661D-4258-A2FC-9EE3C9FDB008}">
  <sheetPr codeName="Sheet144"/>
  <dimension ref="A1:IE92"/>
  <sheetViews>
    <sheetView showGridLines="0" topLeftCell="A3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25</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5.7199999999999989</v>
      </c>
      <c r="O57" s="88">
        <f>SUM(O31:O56)</f>
        <v>5.7199999999999989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15.719999999999999</v>
      </c>
      <c r="O59" s="133">
        <f>O27+O57</f>
        <v>15.719999999999999</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15.719999999999999</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C9A8-B3A4-41FE-95B7-B4A7E591F59F}">
  <sheetPr codeName="Sheet27"/>
  <dimension ref="A1:J139"/>
  <sheetViews>
    <sheetView topLeftCell="A10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205">
        <v>1.26</v>
      </c>
      <c r="C120" s="184"/>
      <c r="D120" s="172">
        <v>45226</v>
      </c>
    </row>
    <row r="121" spans="1:5" x14ac:dyDescent="0.2">
      <c r="A121" s="152" t="s">
        <v>149</v>
      </c>
      <c r="B121" s="205">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1C2F7F42-4C11-4AEB-B960-4582A65A50C2}"/>
    <hyperlink ref="A41" r:id="rId2" display="GS-@ TOD (On-Peak)" xr:uid="{4067E9E1-247D-4089-A3A3-874036A71946}"/>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FD7D-BE27-4C7F-82D0-9D65CF7080A9}">
  <sheetPr codeName="Sheet143"/>
  <dimension ref="A1:IE92"/>
  <sheetViews>
    <sheetView showGridLines="0" topLeftCell="A28" zoomScale="90" zoomScaleNormal="9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'[2]Customer Info'!B7</f>
        <v>0</v>
      </c>
      <c r="I9" s="44"/>
    </row>
    <row r="10" spans="1:62" ht="15" x14ac:dyDescent="0.2">
      <c r="A10" s="45" t="s">
        <v>32</v>
      </c>
      <c r="B10" s="42"/>
      <c r="C10" s="43">
        <f>'[2]Customer Info'!B8</f>
        <v>0</v>
      </c>
    </row>
    <row r="11" spans="1:62" x14ac:dyDescent="0.2">
      <c r="A11" s="41" t="s">
        <v>33</v>
      </c>
      <c r="B11" s="46">
        <f>'[2]Customer Info'!B28</f>
        <v>12</v>
      </c>
      <c r="C11" s="47" t="s">
        <v>24</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260"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'[2]Customer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261"/>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262"/>
      <c r="H25" s="263"/>
      <c r="I25" s="263">
        <v>10</v>
      </c>
      <c r="J25" s="264">
        <f>SUM(G25:I25)</f>
        <v>10</v>
      </c>
      <c r="K25" s="55"/>
      <c r="L25" s="263"/>
      <c r="M25" s="263"/>
      <c r="N25" s="263">
        <f>I25</f>
        <v>10</v>
      </c>
      <c r="O25" s="263">
        <f>SUM(L25:N25)</f>
        <v>10</v>
      </c>
      <c r="P25" s="74">
        <v>42005</v>
      </c>
      <c r="Q25" s="55"/>
      <c r="R25" s="55"/>
      <c r="S25" s="55"/>
      <c r="T25" s="55"/>
      <c r="U25" s="265"/>
      <c r="V25" s="76"/>
      <c r="W25" s="266"/>
      <c r="X25" s="55"/>
      <c r="Y25" s="267"/>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202"/>
      <c r="H26" s="263"/>
      <c r="I26" s="268">
        <v>2.6312499999999999E-2</v>
      </c>
      <c r="J26" s="269">
        <f>SUM(G26:I26)</f>
        <v>2.6312499999999999E-2</v>
      </c>
      <c r="K26" s="76" t="s">
        <v>49</v>
      </c>
      <c r="L26" s="263"/>
      <c r="M26" s="263"/>
      <c r="N26" s="263">
        <f>ROUND($D26*I26,2)</f>
        <v>0</v>
      </c>
      <c r="O26" s="263">
        <f>SUM(L26:N26)</f>
        <v>0</v>
      </c>
      <c r="P26" s="74">
        <v>42005</v>
      </c>
      <c r="Q26" s="55"/>
      <c r="T26" s="83">
        <f>O26</f>
        <v>0</v>
      </c>
      <c r="U26" s="270"/>
      <c r="V26" s="76"/>
      <c r="W26" s="266"/>
      <c r="X26" s="55"/>
      <c r="Y26" s="267"/>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270"/>
      <c r="V27" s="76"/>
      <c r="W27" s="266"/>
      <c r="X27" s="55"/>
      <c r="Y27" s="267"/>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270"/>
      <c r="V28" s="76"/>
      <c r="W28" s="266"/>
      <c r="X28" s="55"/>
      <c r="Y28" s="267"/>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270"/>
      <c r="V29" s="76"/>
      <c r="W29" s="266"/>
      <c r="X29" s="55"/>
      <c r="Y29" s="267"/>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270"/>
      <c r="V30" s="76"/>
      <c r="W30" s="266"/>
      <c r="X30" s="55"/>
      <c r="Y30" s="267"/>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35" t="s">
        <v>52</v>
      </c>
      <c r="B31" s="97"/>
      <c r="C31" s="97"/>
      <c r="D31" s="6">
        <f>IF($D$17&lt;0,0,IF($D$17&gt;833000,833000,$D$17))</f>
        <v>0</v>
      </c>
      <c r="E31" s="98" t="s">
        <v>13</v>
      </c>
      <c r="F31" s="1" t="s">
        <v>48</v>
      </c>
      <c r="G31" s="269"/>
      <c r="H31" s="269"/>
      <c r="I31" s="269">
        <f>'[2]1023 Riders  '!B4</f>
        <v>6.2781E-3</v>
      </c>
      <c r="J31" s="269">
        <f t="shared" ref="J31:J37" si="0">SUM(G31:I31)</f>
        <v>6.2781E-3</v>
      </c>
      <c r="K31" s="99" t="s">
        <v>53</v>
      </c>
      <c r="L31" s="263"/>
      <c r="M31" s="263"/>
      <c r="N31" s="263">
        <f>ROUND(D31*I31,2)</f>
        <v>0</v>
      </c>
      <c r="O31" s="263">
        <f t="shared" ref="O31:O53" si="1">SUM(L31:N31)</f>
        <v>0</v>
      </c>
      <c r="P31" s="74">
        <f>'[2]1023 Riders  '!D4</f>
        <v>45197</v>
      </c>
      <c r="Q31" s="67"/>
      <c r="R31" s="67"/>
      <c r="S31" s="67"/>
      <c r="T31" s="83">
        <f t="shared" ref="T31:T43" si="2">O31</f>
        <v>0</v>
      </c>
      <c r="U31" s="270"/>
      <c r="V31" s="76"/>
      <c r="W31" s="266"/>
      <c r="X31" s="55"/>
      <c r="Y31" s="267"/>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35" t="s">
        <v>54</v>
      </c>
      <c r="D32" s="6">
        <f>IF($D$17&gt;833000,$D$17-833000,0)</f>
        <v>0</v>
      </c>
      <c r="E32" s="98" t="s">
        <v>13</v>
      </c>
      <c r="F32" s="1" t="s">
        <v>48</v>
      </c>
      <c r="G32" s="269"/>
      <c r="H32" s="269"/>
      <c r="I32" s="269">
        <f>'[2]0923 Riders '!B5</f>
        <v>1.7560000000000001E-4</v>
      </c>
      <c r="J32" s="269">
        <f t="shared" si="0"/>
        <v>1.7560000000000001E-4</v>
      </c>
      <c r="K32" s="99" t="s">
        <v>53</v>
      </c>
      <c r="L32" s="263"/>
      <c r="M32" s="263"/>
      <c r="N32" s="263">
        <f>ROUND(D32*I32,2)</f>
        <v>0</v>
      </c>
      <c r="O32" s="263">
        <f t="shared" si="1"/>
        <v>0</v>
      </c>
      <c r="P32" s="74">
        <f>'[2]0923 Riders '!D5</f>
        <v>44925</v>
      </c>
      <c r="Q32" s="67"/>
      <c r="R32" s="67"/>
      <c r="S32" s="67"/>
      <c r="T32" s="83">
        <f t="shared" si="2"/>
        <v>0</v>
      </c>
      <c r="U32" s="270"/>
      <c r="V32" s="76"/>
      <c r="W32" s="266"/>
      <c r="X32" s="55"/>
      <c r="Y32" s="267"/>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35" t="s">
        <v>55</v>
      </c>
      <c r="D33" s="6">
        <f>IF($D$17&lt;0,0,IF($D$17&gt;2000,2000,$D$17))</f>
        <v>0</v>
      </c>
      <c r="E33" s="98" t="s">
        <v>13</v>
      </c>
      <c r="F33" s="1" t="s">
        <v>48</v>
      </c>
      <c r="G33" s="269"/>
      <c r="H33" s="269"/>
      <c r="I33" s="271">
        <f>'[2]0923 Riders '!B8</f>
        <v>4.6499999999999996E-3</v>
      </c>
      <c r="J33" s="271">
        <f t="shared" si="0"/>
        <v>4.6499999999999996E-3</v>
      </c>
      <c r="K33" s="99" t="s">
        <v>53</v>
      </c>
      <c r="L33" s="263"/>
      <c r="M33" s="263"/>
      <c r="N33" s="263">
        <f>ROUND(D33*I33,2)</f>
        <v>0</v>
      </c>
      <c r="O33" s="263">
        <f t="shared" si="1"/>
        <v>0</v>
      </c>
      <c r="P33" s="74">
        <f>'[2]0923 Riders '!D7</f>
        <v>44531</v>
      </c>
      <c r="Q33" s="67"/>
      <c r="R33" s="67"/>
      <c r="S33" s="67"/>
      <c r="T33" s="83">
        <f t="shared" si="2"/>
        <v>0</v>
      </c>
      <c r="U33" s="270"/>
      <c r="V33" s="76"/>
      <c r="W33" s="266"/>
      <c r="X33" s="55"/>
      <c r="Y33" s="267"/>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35" t="s">
        <v>56</v>
      </c>
      <c r="D34" s="6">
        <f>IF($D$17&lt;=2000,0,IF($D$17=0,0,IF($D$17-2000&gt;13000,13000,$D$17-2000)))</f>
        <v>0</v>
      </c>
      <c r="E34" s="98" t="s">
        <v>13</v>
      </c>
      <c r="F34" s="1" t="s">
        <v>48</v>
      </c>
      <c r="G34" s="269"/>
      <c r="H34" s="269"/>
      <c r="I34" s="271">
        <f>'[2]0923 Riders '!B9</f>
        <v>4.1900000000000001E-3</v>
      </c>
      <c r="J34" s="271">
        <f t="shared" si="0"/>
        <v>4.1900000000000001E-3</v>
      </c>
      <c r="K34" s="99" t="s">
        <v>53</v>
      </c>
      <c r="L34" s="263"/>
      <c r="M34" s="263"/>
      <c r="N34" s="263">
        <f>ROUND(D34*I34,2)</f>
        <v>0</v>
      </c>
      <c r="O34" s="263">
        <f t="shared" si="1"/>
        <v>0</v>
      </c>
      <c r="P34" s="74">
        <f>'[2]0923 Riders '!D7</f>
        <v>44531</v>
      </c>
      <c r="Q34" s="67"/>
      <c r="R34" s="67"/>
      <c r="S34" s="67"/>
      <c r="T34" s="83">
        <f t="shared" si="2"/>
        <v>0</v>
      </c>
      <c r="U34" s="270"/>
      <c r="V34" s="76"/>
      <c r="W34" s="266"/>
      <c r="X34" s="55"/>
      <c r="Y34" s="267"/>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35" t="s">
        <v>57</v>
      </c>
      <c r="D35" s="6">
        <f>IF($D$17=0,0,IF($D$17-15000&gt;=0,$D$17-15000,0))</f>
        <v>0</v>
      </c>
      <c r="E35" s="98" t="s">
        <v>13</v>
      </c>
      <c r="F35" s="1" t="s">
        <v>48</v>
      </c>
      <c r="G35" s="269"/>
      <c r="H35" s="269"/>
      <c r="I35" s="271">
        <f>'[2]0923 Riders '!B10</f>
        <v>3.63E-3</v>
      </c>
      <c r="J35" s="271">
        <f t="shared" si="0"/>
        <v>3.63E-3</v>
      </c>
      <c r="K35" s="99" t="s">
        <v>53</v>
      </c>
      <c r="L35" s="263"/>
      <c r="M35" s="263"/>
      <c r="N35" s="263">
        <f>ROUND(D35*I35,2)</f>
        <v>0</v>
      </c>
      <c r="O35" s="263">
        <f t="shared" si="1"/>
        <v>0</v>
      </c>
      <c r="P35" s="74">
        <f>'[2]0923 Riders '!D7</f>
        <v>44531</v>
      </c>
      <c r="Q35" s="67"/>
      <c r="R35" s="67"/>
      <c r="S35" s="67"/>
      <c r="T35" s="83">
        <f t="shared" si="2"/>
        <v>0</v>
      </c>
      <c r="U35" s="270"/>
      <c r="V35" s="76"/>
      <c r="W35" s="266"/>
      <c r="X35" s="55"/>
      <c r="Y35" s="267"/>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269"/>
      <c r="H36" s="269"/>
      <c r="I36" s="269">
        <f>'[2]0923 Riders '!D49</f>
        <v>0.15</v>
      </c>
      <c r="J36" s="269">
        <f t="shared" si="0"/>
        <v>0.15</v>
      </c>
      <c r="K36" s="99"/>
      <c r="L36" s="263"/>
      <c r="M36" s="263"/>
      <c r="N36" s="263">
        <f>J36</f>
        <v>0.15</v>
      </c>
      <c r="O36" s="263">
        <f>SUM(L36:N36)</f>
        <v>0.15</v>
      </c>
      <c r="P36" s="74">
        <f>'[2]0923 Riders '!E49</f>
        <v>45108</v>
      </c>
      <c r="Q36" s="67"/>
      <c r="R36" s="67"/>
      <c r="S36" s="67"/>
      <c r="T36" s="83">
        <f t="shared" si="2"/>
        <v>0.15</v>
      </c>
      <c r="U36" s="270"/>
      <c r="V36" s="76"/>
      <c r="W36" s="266"/>
      <c r="X36" s="55"/>
      <c r="Y36" s="267"/>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272">
        <f>O27</f>
        <v>10</v>
      </c>
      <c r="E37" s="98" t="s">
        <v>60</v>
      </c>
      <c r="F37" s="1" t="s">
        <v>48</v>
      </c>
      <c r="G37" s="269"/>
      <c r="H37" s="269"/>
      <c r="I37" s="102">
        <f>'[2]0923 Riders '!B18</f>
        <v>0</v>
      </c>
      <c r="J37" s="102">
        <f t="shared" si="0"/>
        <v>0</v>
      </c>
      <c r="K37" s="99"/>
      <c r="L37" s="263"/>
      <c r="M37" s="263"/>
      <c r="N37" s="263">
        <f>J37</f>
        <v>0</v>
      </c>
      <c r="O37" s="263">
        <f>SUM(L37:N37)</f>
        <v>0</v>
      </c>
      <c r="P37" s="74">
        <f>'[2]0923 Riders '!D18</f>
        <v>44531</v>
      </c>
      <c r="Q37" s="67"/>
      <c r="R37" s="103">
        <f>$T$27</f>
        <v>0</v>
      </c>
      <c r="S37" s="273">
        <f>I37</f>
        <v>0</v>
      </c>
      <c r="T37" s="83">
        <f>ROUND(R37*S37,2)</f>
        <v>0</v>
      </c>
      <c r="U37" s="270"/>
      <c r="V37" s="76"/>
      <c r="W37" s="266"/>
      <c r="X37" s="55"/>
      <c r="Y37" s="267"/>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269">
        <f>'[2]0923 Riders '!B21</f>
        <v>0.10589</v>
      </c>
      <c r="H38" s="269"/>
      <c r="I38" s="269"/>
      <c r="J38" s="105">
        <f>SUM(G38:H38)</f>
        <v>0.10589</v>
      </c>
      <c r="K38" s="99" t="s">
        <v>53</v>
      </c>
      <c r="L38" s="263">
        <f>ROUND(D38*G38,2)</f>
        <v>0</v>
      </c>
      <c r="M38" s="263"/>
      <c r="N38" s="263"/>
      <c r="O38" s="263">
        <f t="shared" si="1"/>
        <v>0</v>
      </c>
      <c r="P38" s="74">
        <f>'[2]0923 Riders '!D21</f>
        <v>45078</v>
      </c>
      <c r="Q38" s="67"/>
      <c r="R38" s="67"/>
      <c r="S38" s="67"/>
      <c r="T38" s="83">
        <f t="shared" si="2"/>
        <v>0</v>
      </c>
      <c r="U38" s="270"/>
      <c r="V38" s="76"/>
      <c r="W38" s="266"/>
      <c r="X38" s="55"/>
      <c r="Y38" s="267"/>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269">
        <f>'[2]0923 Riders '!B28</f>
        <v>3.8800000000000002E-3</v>
      </c>
      <c r="H39" s="269"/>
      <c r="I39" s="269"/>
      <c r="J39" s="105">
        <f>SUM(G39:H39)</f>
        <v>3.8800000000000002E-3</v>
      </c>
      <c r="K39" s="99" t="s">
        <v>53</v>
      </c>
      <c r="L39" s="264">
        <f>IF($D$39&lt;=800,ROUND($D$39*$G$39,2),(ROUND(800*$G$39,2)+(ROUND(($D$39-800)*$G$39,2))))</f>
        <v>0</v>
      </c>
      <c r="M39" s="263"/>
      <c r="N39" s="263"/>
      <c r="O39" s="263">
        <f>SUM(L39:N39)</f>
        <v>0</v>
      </c>
      <c r="P39" s="74">
        <f>'[2]0923 Riders '!D28</f>
        <v>45078</v>
      </c>
      <c r="Q39" s="67"/>
      <c r="R39" s="67"/>
      <c r="S39" s="67"/>
      <c r="T39" s="83">
        <f t="shared" si="2"/>
        <v>0</v>
      </c>
      <c r="U39" s="270"/>
      <c r="V39" s="76"/>
      <c r="W39" s="266"/>
      <c r="X39" s="55"/>
      <c r="Y39" s="267"/>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269">
        <f>'[2]1023 Riders  '!B46</f>
        <v>-4.5815999999999999E-3</v>
      </c>
      <c r="H40" s="269"/>
      <c r="I40" s="269"/>
      <c r="J40" s="105">
        <f>SUM(G40:H40)</f>
        <v>-4.5815999999999999E-3</v>
      </c>
      <c r="K40" s="99" t="s">
        <v>53</v>
      </c>
      <c r="L40" s="263">
        <f>ROUND(D40*G40,2)</f>
        <v>0</v>
      </c>
      <c r="M40" s="263"/>
      <c r="N40" s="263"/>
      <c r="O40" s="263">
        <f t="shared" si="1"/>
        <v>0</v>
      </c>
      <c r="P40" s="74">
        <f>'[2]1023 Riders  '!D46</f>
        <v>45197</v>
      </c>
      <c r="Q40" s="67"/>
      <c r="R40" s="67"/>
      <c r="S40" s="67"/>
      <c r="T40" s="83">
        <f t="shared" si="2"/>
        <v>0</v>
      </c>
      <c r="U40" s="270"/>
      <c r="V40" s="76"/>
      <c r="W40" s="266"/>
      <c r="X40" s="55"/>
      <c r="Y40" s="267"/>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269"/>
      <c r="H41" s="269"/>
      <c r="I41" s="269">
        <f>'[2]0923 Riders '!B15</f>
        <v>0</v>
      </c>
      <c r="J41" s="268">
        <f t="shared" ref="J41:J46" si="3">SUM(G41:I41)</f>
        <v>0</v>
      </c>
      <c r="K41" s="99" t="s">
        <v>53</v>
      </c>
      <c r="L41" s="263"/>
      <c r="M41" s="263"/>
      <c r="N41" s="263">
        <f>J41*D41</f>
        <v>0</v>
      </c>
      <c r="O41" s="263">
        <f>SUM(L41:N41)</f>
        <v>0</v>
      </c>
      <c r="P41" s="74">
        <f>'[2]0923 Riders '!D15</f>
        <v>45167</v>
      </c>
      <c r="Q41" s="67"/>
      <c r="R41" s="67"/>
      <c r="S41" s="67"/>
      <c r="T41" s="83">
        <f t="shared" si="2"/>
        <v>0</v>
      </c>
      <c r="U41" s="270"/>
      <c r="V41" s="76"/>
      <c r="W41" s="266"/>
      <c r="X41" s="55"/>
      <c r="Y41" s="267"/>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269"/>
      <c r="H42" s="269">
        <f>'[2]0923 Riders '!B56</f>
        <v>3.3165899999999998E-2</v>
      </c>
      <c r="I42" s="269"/>
      <c r="J42" s="269">
        <f t="shared" si="3"/>
        <v>3.3165899999999998E-2</v>
      </c>
      <c r="K42" s="99" t="s">
        <v>53</v>
      </c>
      <c r="L42" s="263"/>
      <c r="M42" s="263">
        <f>ROUND(D42*H42,2)</f>
        <v>0</v>
      </c>
      <c r="N42" s="274"/>
      <c r="O42" s="263">
        <f t="shared" si="1"/>
        <v>0</v>
      </c>
      <c r="P42" s="74">
        <f>'[2]0923 Riders '!D56</f>
        <v>45016</v>
      </c>
      <c r="Q42" s="67"/>
      <c r="R42" s="67"/>
      <c r="S42" s="67"/>
      <c r="T42" s="83">
        <f t="shared" si="2"/>
        <v>0</v>
      </c>
      <c r="U42" s="270"/>
      <c r="V42" s="76"/>
      <c r="W42" s="266"/>
      <c r="X42" s="55"/>
      <c r="Y42" s="267"/>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35" t="s">
        <v>66</v>
      </c>
      <c r="D43" s="6">
        <f>IF($D$17&lt;0,0,$D$17)</f>
        <v>0</v>
      </c>
      <c r="E43" s="98" t="s">
        <v>13</v>
      </c>
      <c r="F43" s="1" t="s">
        <v>48</v>
      </c>
      <c r="G43" s="269"/>
      <c r="H43" s="269"/>
      <c r="I43" s="269">
        <f>'[2]0923 Riders '!B68+'[2]0923 Riders '!C68</f>
        <v>0</v>
      </c>
      <c r="J43" s="269">
        <f t="shared" si="3"/>
        <v>0</v>
      </c>
      <c r="K43" s="99" t="s">
        <v>53</v>
      </c>
      <c r="L43" s="263"/>
      <c r="M43" s="263"/>
      <c r="N43" s="263">
        <f>J43*D43</f>
        <v>0</v>
      </c>
      <c r="O43" s="263">
        <f t="shared" si="1"/>
        <v>0</v>
      </c>
      <c r="P43" s="74">
        <f>'[2]0923 Riders '!D68</f>
        <v>44531</v>
      </c>
      <c r="Q43" s="67"/>
      <c r="R43" s="67"/>
      <c r="S43" s="67"/>
      <c r="T43" s="83">
        <f t="shared" si="2"/>
        <v>0</v>
      </c>
      <c r="U43" s="270"/>
      <c r="V43" s="76"/>
      <c r="W43" s="266"/>
      <c r="X43" s="55"/>
      <c r="Y43" s="267"/>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35" t="s">
        <v>67</v>
      </c>
      <c r="D44" s="275">
        <f>$N$27</f>
        <v>10</v>
      </c>
      <c r="E44" s="98" t="s">
        <v>60</v>
      </c>
      <c r="F44" s="1" t="s">
        <v>48</v>
      </c>
      <c r="G44" s="276"/>
      <c r="H44" s="109"/>
      <c r="I44" s="110">
        <f>'[2]1023 Riders  '!B84</f>
        <v>1.8765E-2</v>
      </c>
      <c r="J44" s="110">
        <f t="shared" si="3"/>
        <v>1.8765E-2</v>
      </c>
      <c r="K44" s="99"/>
      <c r="L44" s="263"/>
      <c r="M44" s="263"/>
      <c r="N44" s="263">
        <f>ROUND(D44*I44,2)</f>
        <v>0.19</v>
      </c>
      <c r="O44" s="263">
        <f t="shared" si="1"/>
        <v>0.19</v>
      </c>
      <c r="P44" s="74" t="str">
        <f>'[2]1023 Riders  '!D84</f>
        <v>03//31/2023</v>
      </c>
      <c r="Q44" s="67"/>
      <c r="R44" s="103">
        <f>$T$27</f>
        <v>0</v>
      </c>
      <c r="S44" s="273">
        <f>I44</f>
        <v>1.8765E-2</v>
      </c>
      <c r="T44" s="83">
        <f>ROUND(R44*S44,2)</f>
        <v>0</v>
      </c>
      <c r="U44" s="270"/>
      <c r="V44" s="76"/>
      <c r="W44" s="266"/>
      <c r="X44" s="55"/>
      <c r="Y44" s="267"/>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35" t="s">
        <v>68</v>
      </c>
      <c r="D45" s="275">
        <f>$N$27</f>
        <v>10</v>
      </c>
      <c r="E45" s="98" t="s">
        <v>60</v>
      </c>
      <c r="F45" s="1" t="s">
        <v>48</v>
      </c>
      <c r="G45" s="277"/>
      <c r="H45" s="109"/>
      <c r="I45" s="110">
        <f>'[2]0923 Riders '!B86</f>
        <v>6.6985699999999995E-2</v>
      </c>
      <c r="J45" s="110">
        <f t="shared" si="3"/>
        <v>6.6985699999999995E-2</v>
      </c>
      <c r="K45" s="99"/>
      <c r="L45" s="263"/>
      <c r="M45" s="263"/>
      <c r="N45" s="263">
        <f>ROUND(D45*I45,2)</f>
        <v>0.67</v>
      </c>
      <c r="O45" s="263">
        <f t="shared" si="1"/>
        <v>0.67</v>
      </c>
      <c r="P45" s="74">
        <f>'[2]0923 Riders '!D86</f>
        <v>45167</v>
      </c>
      <c r="Q45" s="67"/>
      <c r="R45" s="103">
        <f>$T$27</f>
        <v>0</v>
      </c>
      <c r="S45" s="273">
        <f>I45</f>
        <v>6.6985699999999995E-2</v>
      </c>
      <c r="T45" s="83">
        <f>ROUND(R45*S45,2)</f>
        <v>0</v>
      </c>
      <c r="U45" s="270"/>
      <c r="V45" s="76"/>
      <c r="W45" s="266"/>
      <c r="X45" s="55"/>
      <c r="Y45" s="267"/>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275"/>
      <c r="E46" s="98" t="s">
        <v>11</v>
      </c>
      <c r="F46" s="1"/>
      <c r="G46" s="277"/>
      <c r="H46" s="109"/>
      <c r="I46" s="112">
        <f>'[2]0923 Riders '!B89</f>
        <v>2.0099999999999998</v>
      </c>
      <c r="J46" s="112">
        <f t="shared" si="3"/>
        <v>2.0099999999999998</v>
      </c>
      <c r="K46" s="99"/>
      <c r="L46" s="263"/>
      <c r="M46" s="263"/>
      <c r="N46" s="263">
        <f>I46</f>
        <v>2.0099999999999998</v>
      </c>
      <c r="O46" s="263">
        <f>SUM(L46:N46)</f>
        <v>2.0099999999999998</v>
      </c>
      <c r="P46" s="74">
        <f>'[2]0923 Riders '!D89</f>
        <v>45167</v>
      </c>
      <c r="Q46" s="67"/>
      <c r="R46" s="67"/>
      <c r="S46" s="67"/>
      <c r="T46" s="83">
        <f>O46</f>
        <v>2.0099999999999998</v>
      </c>
      <c r="U46" s="270"/>
      <c r="V46" s="76"/>
      <c r="W46" s="266"/>
      <c r="X46" s="55"/>
      <c r="Y46" s="267"/>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269"/>
      <c r="H47" s="269"/>
      <c r="I47" s="269">
        <f>'[2]0923 Riders '!B93</f>
        <v>0</v>
      </c>
      <c r="J47" s="269">
        <f>I47</f>
        <v>0</v>
      </c>
      <c r="K47" s="99" t="s">
        <v>53</v>
      </c>
      <c r="L47" s="263"/>
      <c r="M47" s="263"/>
      <c r="N47" s="263"/>
      <c r="O47" s="263">
        <f>SUM(L47:N47)</f>
        <v>0</v>
      </c>
      <c r="P47" s="74">
        <f>'[2]0923 Riders '!D93</f>
        <v>44531</v>
      </c>
      <c r="Q47" s="67"/>
      <c r="R47" s="67"/>
      <c r="S47" s="67"/>
      <c r="T47" s="83">
        <f>O47</f>
        <v>0</v>
      </c>
      <c r="U47" s="270"/>
      <c r="V47" s="76"/>
      <c r="W47" s="266"/>
      <c r="X47" s="55"/>
      <c r="Y47" s="267"/>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71</v>
      </c>
      <c r="D48" s="275">
        <f>$N$27</f>
        <v>10</v>
      </c>
      <c r="E48" s="98" t="s">
        <v>60</v>
      </c>
      <c r="F48" s="1" t="s">
        <v>48</v>
      </c>
      <c r="G48" s="277"/>
      <c r="H48" s="109"/>
      <c r="I48" s="110">
        <f>'[2]0923 Riders '!B104</f>
        <v>0.13004940000000001</v>
      </c>
      <c r="J48" s="278">
        <f>SUM(G48:I48)</f>
        <v>0.13004940000000001</v>
      </c>
      <c r="K48" s="99"/>
      <c r="L48" s="263"/>
      <c r="M48" s="263"/>
      <c r="N48" s="263">
        <f>ROUND(D48*I48,2)</f>
        <v>1.3</v>
      </c>
      <c r="O48" s="263">
        <f t="shared" si="1"/>
        <v>1.3</v>
      </c>
      <c r="P48" s="74">
        <f>'[2]0923 Riders '!D104</f>
        <v>45167</v>
      </c>
      <c r="Q48" s="67"/>
      <c r="R48" s="103">
        <f>$T$27</f>
        <v>0</v>
      </c>
      <c r="S48" s="273">
        <f>I48</f>
        <v>0.13004940000000001</v>
      </c>
      <c r="T48" s="83">
        <f>ROUND(R48*S48,2)</f>
        <v>0</v>
      </c>
      <c r="U48" s="270"/>
      <c r="V48" s="76"/>
      <c r="W48" s="266"/>
      <c r="X48" s="55"/>
      <c r="Y48" s="267"/>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275"/>
      <c r="E49" s="98" t="s">
        <v>11</v>
      </c>
      <c r="F49" s="1"/>
      <c r="G49" s="277"/>
      <c r="H49" s="109"/>
      <c r="I49" s="112">
        <f>'[2]0923 Riders '!B107</f>
        <v>0</v>
      </c>
      <c r="J49" s="112">
        <f>SUM(G49:I49)</f>
        <v>0</v>
      </c>
      <c r="K49" s="99"/>
      <c r="L49" s="263"/>
      <c r="M49" s="263"/>
      <c r="N49" s="263">
        <f>I49</f>
        <v>0</v>
      </c>
      <c r="O49" s="263">
        <f>SUM(L49:N49)</f>
        <v>0</v>
      </c>
      <c r="P49" s="74">
        <f>'[2]0923 Riders '!D107</f>
        <v>44894</v>
      </c>
      <c r="Q49" s="67"/>
      <c r="R49" s="67"/>
      <c r="S49" s="67"/>
      <c r="T49" s="83">
        <f>O49</f>
        <v>0</v>
      </c>
      <c r="U49" s="270"/>
      <c r="V49" s="76"/>
      <c r="W49" s="266"/>
      <c r="X49" s="55"/>
      <c r="Y49" s="267"/>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275"/>
      <c r="E50" s="98" t="s">
        <v>11</v>
      </c>
      <c r="F50" s="1"/>
      <c r="G50" s="277"/>
      <c r="H50" s="109"/>
      <c r="I50" s="114">
        <f>'[2]0923 Riders '!B120</f>
        <v>0</v>
      </c>
      <c r="J50" s="112">
        <f>SUM(G50:I50)</f>
        <v>0</v>
      </c>
      <c r="K50" s="99"/>
      <c r="L50" s="263"/>
      <c r="M50" s="263"/>
      <c r="N50" s="279">
        <f>I50</f>
        <v>0</v>
      </c>
      <c r="O50" s="263">
        <f>SUM(L50:N50)</f>
        <v>0</v>
      </c>
      <c r="P50" s="74">
        <f>'[2]0923 Riders '!D120</f>
        <v>44894</v>
      </c>
      <c r="Q50" s="67"/>
      <c r="R50" s="67"/>
      <c r="S50" s="67"/>
      <c r="T50" s="83"/>
      <c r="U50" s="270"/>
      <c r="V50" s="76"/>
      <c r="W50" s="266"/>
      <c r="X50" s="55"/>
      <c r="Y50" s="267"/>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74</v>
      </c>
      <c r="D51" s="6">
        <f>$D$17</f>
        <v>0</v>
      </c>
      <c r="E51" s="98" t="s">
        <v>13</v>
      </c>
      <c r="F51" s="1" t="s">
        <v>48</v>
      </c>
      <c r="G51" s="269">
        <f>'[2]0923 Riders '!B111</f>
        <v>3.8972999999999998E-3</v>
      </c>
      <c r="H51" s="269"/>
      <c r="I51" s="269"/>
      <c r="J51" s="105">
        <f>SUM(G51:H51)</f>
        <v>3.8972999999999998E-3</v>
      </c>
      <c r="K51" s="99" t="s">
        <v>53</v>
      </c>
      <c r="L51" s="263">
        <f>ROUND(D51*G51,2)</f>
        <v>0</v>
      </c>
      <c r="M51" s="263"/>
      <c r="N51" s="263"/>
      <c r="O51" s="263">
        <f t="shared" si="1"/>
        <v>0</v>
      </c>
      <c r="P51" s="74">
        <f>'[2]0923 Riders '!D111</f>
        <v>44531</v>
      </c>
      <c r="Q51" s="67"/>
      <c r="R51" s="67"/>
      <c r="S51" s="67"/>
      <c r="T51" s="83">
        <f>O51</f>
        <v>0</v>
      </c>
      <c r="U51" s="270"/>
      <c r="V51" s="76"/>
      <c r="W51" s="266"/>
      <c r="X51" s="55"/>
      <c r="Y51" s="267"/>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268"/>
      <c r="H52" s="268"/>
      <c r="I52" s="268">
        <f>'[2]0923 Riders '!B116</f>
        <v>-2.3000000000000001E-4</v>
      </c>
      <c r="J52" s="105">
        <f>SUM(G52:I52)</f>
        <v>-2.3000000000000001E-4</v>
      </c>
      <c r="K52" s="99" t="s">
        <v>53</v>
      </c>
      <c r="L52" s="263"/>
      <c r="M52" s="263"/>
      <c r="N52" s="263">
        <f>J52*D52</f>
        <v>0</v>
      </c>
      <c r="O52" s="263">
        <f t="shared" si="1"/>
        <v>0</v>
      </c>
      <c r="P52" s="74">
        <f>'[2]0923 Riders '!D116</f>
        <v>44531</v>
      </c>
      <c r="Q52" s="67"/>
      <c r="R52" s="67"/>
      <c r="S52" s="67"/>
      <c r="T52" s="83"/>
      <c r="U52" s="270"/>
      <c r="V52" s="76"/>
      <c r="W52" s="266"/>
      <c r="X52" s="55"/>
      <c r="Y52" s="267"/>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268"/>
      <c r="H53" s="268"/>
      <c r="I53" s="268">
        <f>'[2]0923 Riders '!B124</f>
        <v>0.1</v>
      </c>
      <c r="J53" s="105">
        <f>SUM(G53:I53)</f>
        <v>0.1</v>
      </c>
      <c r="K53" s="99"/>
      <c r="L53" s="263"/>
      <c r="M53" s="263"/>
      <c r="N53" s="263">
        <f>J53</f>
        <v>0.1</v>
      </c>
      <c r="O53" s="263">
        <f t="shared" si="1"/>
        <v>0.1</v>
      </c>
      <c r="P53" s="74">
        <f>'[2]0923 Riders '!E124</f>
        <v>44927</v>
      </c>
      <c r="Q53" s="67"/>
      <c r="R53" s="67"/>
      <c r="S53" s="67"/>
      <c r="T53" s="83"/>
      <c r="U53" s="270"/>
      <c r="V53" s="76"/>
      <c r="W53" s="266"/>
      <c r="X53" s="55"/>
      <c r="Y53" s="267"/>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'[2]0923 Riders '!B129</f>
        <v>0</v>
      </c>
      <c r="J54" s="105">
        <f>SUM(G54:I54)</f>
        <v>0</v>
      </c>
      <c r="K54" s="99" t="s">
        <v>53</v>
      </c>
      <c r="L54" s="118"/>
      <c r="M54" s="118"/>
      <c r="N54" s="118">
        <f>D54*J54</f>
        <v>0</v>
      </c>
      <c r="O54" s="118">
        <f>SUM(L54:N54)</f>
        <v>0</v>
      </c>
      <c r="P54" s="74">
        <f>'[2]0923 Riders '!D129</f>
        <v>44531</v>
      </c>
      <c r="Q54" s="67"/>
      <c r="R54" s="67"/>
      <c r="S54" s="67"/>
      <c r="T54" s="83"/>
      <c r="U54" s="270"/>
      <c r="V54" s="76"/>
      <c r="W54" s="266"/>
      <c r="X54" s="55"/>
      <c r="Y54" s="267"/>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'[2]0923 Riders '!B136</f>
        <v>0</v>
      </c>
      <c r="J55" s="119">
        <f>SUM(G55:I55)</f>
        <v>0</v>
      </c>
      <c r="K55" s="99"/>
      <c r="L55" s="120"/>
      <c r="M55" s="120"/>
      <c r="N55" s="120">
        <f>J55</f>
        <v>0</v>
      </c>
      <c r="O55" s="120">
        <f>SUM(L55:N55)</f>
        <v>0</v>
      </c>
      <c r="P55" s="121">
        <f>'[2]0923 Riders '!D136</f>
        <v>44531</v>
      </c>
      <c r="Q55" s="67"/>
      <c r="R55" s="67"/>
      <c r="S55" s="67"/>
      <c r="T55" s="83"/>
      <c r="U55" s="270"/>
      <c r="V55" s="76"/>
      <c r="W55" s="266"/>
      <c r="X55" s="55"/>
      <c r="Y55" s="267"/>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270"/>
      <c r="V56" s="76"/>
      <c r="W56" s="266"/>
      <c r="X56" s="55"/>
      <c r="Y56" s="267"/>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280"/>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270"/>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281">
        <f>O27+O57</f>
        <v>14.419999999999998</v>
      </c>
      <c r="P59" s="281"/>
      <c r="Q59" s="67"/>
      <c r="R59" s="67"/>
      <c r="S59" s="67"/>
      <c r="T59" s="281">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266">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270"/>
      <c r="V63" s="76"/>
      <c r="W63" s="266"/>
      <c r="X63" s="55"/>
      <c r="Y63" s="267"/>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282">
        <f>IF($D$17&lt;0,O59,IF(O59&gt;O62,O59,O62))</f>
        <v>14.419999999999998</v>
      </c>
      <c r="P64" s="67"/>
      <c r="Q64" s="55"/>
      <c r="R64" s="55"/>
      <c r="S64" s="55"/>
      <c r="T64" s="282">
        <f>IF($D$17&lt;0,T59,IF(T59&gt;T62,T59,T62))</f>
        <v>2.1599999999999997</v>
      </c>
      <c r="U64" s="270"/>
      <c r="V64" s="76"/>
      <c r="W64" s="266"/>
      <c r="X64" s="55"/>
      <c r="Y64" s="267"/>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283"/>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284"/>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59"/>
      <c r="B68" s="55"/>
      <c r="C68" s="55"/>
      <c r="D68" s="122"/>
      <c r="E68" s="79"/>
      <c r="F68" s="67"/>
      <c r="G68" s="142"/>
      <c r="H68" s="143"/>
      <c r="I68" s="142"/>
      <c r="J68" s="43"/>
      <c r="K68" s="43"/>
      <c r="L68" s="285"/>
      <c r="M68" s="285"/>
      <c r="N68" s="285"/>
      <c r="O68" s="286"/>
      <c r="Q68" s="287"/>
      <c r="R68" s="287"/>
      <c r="S68" s="287"/>
      <c r="T68" s="287"/>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9"/>
      <c r="B69" s="55"/>
      <c r="C69" s="55"/>
      <c r="D69" s="122"/>
      <c r="E69" s="79"/>
      <c r="F69" s="67"/>
      <c r="Q69" s="287"/>
      <c r="R69" s="287"/>
      <c r="S69" s="287"/>
      <c r="T69" s="287"/>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287"/>
      <c r="R70" s="287"/>
      <c r="S70" s="287"/>
      <c r="T70" s="287"/>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2]!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4338" r:id="rId5" name="Button 2">
              <controlPr defaultSize="0" print="0" autoFill="0" autoPict="0" macro="[2]!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21DAC-A94D-4E74-B2D8-C64C84F1E76C}">
  <dimension ref="A1:IE92"/>
  <sheetViews>
    <sheetView showGridLines="0" topLeftCell="A1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+'12312025 Rider'!B49</f>
        <v>2.7588999999999999E-3</v>
      </c>
      <c r="H40" s="82"/>
      <c r="I40" s="82"/>
      <c r="J40" s="105">
        <f>SUM(G40:H40)</f>
        <v>2.7588999999999999E-3</v>
      </c>
      <c r="K40" s="99" t="s">
        <v>53</v>
      </c>
      <c r="L40" s="72">
        <f>ROUND(D40*G40,2)</f>
        <v>0</v>
      </c>
      <c r="M40" s="72"/>
      <c r="N40" s="72"/>
      <c r="O40" s="72">
        <f t="shared" si="1"/>
        <v>0</v>
      </c>
      <c r="P40" s="74">
        <f>+'12312025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+'12312025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+'12312025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+'12312025 Rider'!B94</f>
        <v>2.62</v>
      </c>
      <c r="J47" s="112">
        <f t="shared" si="3"/>
        <v>2.62</v>
      </c>
      <c r="K47" s="99"/>
      <c r="L47" s="72"/>
      <c r="M47" s="72"/>
      <c r="N47" s="72">
        <f>I47</f>
        <v>2.62</v>
      </c>
      <c r="O47" s="72">
        <f>SUM(L47:N47)</f>
        <v>2.62</v>
      </c>
      <c r="P47" s="74">
        <f>+'12312025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+'12312025 Rider'!B109</f>
        <v>0.24079249999999999</v>
      </c>
      <c r="J49" s="113">
        <f>SUM(G49:I49)</f>
        <v>0.24079249999999999</v>
      </c>
      <c r="K49" s="99"/>
      <c r="L49" s="72"/>
      <c r="M49" s="72"/>
      <c r="N49" s="72">
        <f>ROUND(D49*I49,2)</f>
        <v>2.41</v>
      </c>
      <c r="O49" s="72">
        <f t="shared" si="1"/>
        <v>2.41</v>
      </c>
      <c r="P49" s="74">
        <f>+'12312025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fnar5tGOtaOQDRlu85Uq0O+aGN4KMWBFeQm92x2fkQtvVipOz+XqYRykSJjD2+p9s84dy4JB76VhpxEP3ALpIg==" saltValue="Tzyt9CNJVi/fL0qkvRvig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16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8160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D36A-D27B-49AF-8DB7-72D72CFEB0CE}">
  <sheetPr codeName="Sheet26"/>
  <dimension ref="A1:J139"/>
  <sheetViews>
    <sheetView topLeftCell="A3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54">
        <v>0</v>
      </c>
      <c r="C15" s="154"/>
      <c r="D15" s="44">
        <v>45167</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288"/>
      <c r="D84" s="172" t="s">
        <v>223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8C975C11-6026-4FB9-9D2A-8FADE987B381}"/>
    <hyperlink ref="A41" r:id="rId2" display="GS-@ TOD (On-Peak)" xr:uid="{F5C31AD9-28BE-46C2-A6F9-FAB1A9022E8C}"/>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4C6B-D777-4C9B-9E80-FDDACC131893}">
  <sheetPr codeName="Sheet142"/>
  <dimension ref="A1:IE92"/>
  <sheetViews>
    <sheetView showGridLines="0" zoomScale="70" zoomScaleNormal="7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'0923 Riders '!B4</f>
        <v>5.3667000000000003E-3</v>
      </c>
      <c r="J31" s="82">
        <f t="shared" ref="J31:J37" si="0">SUM(G31:I31)</f>
        <v>5.3667000000000003E-3</v>
      </c>
      <c r="K31" s="99" t="s">
        <v>53</v>
      </c>
      <c r="L31" s="72"/>
      <c r="M31" s="72"/>
      <c r="N31" s="72">
        <f>ROUND(D31*I31,2)</f>
        <v>0</v>
      </c>
      <c r="O31" s="72">
        <f t="shared" ref="O31:O53" si="1">SUM(L31:N31)</f>
        <v>0</v>
      </c>
      <c r="P31" s="74">
        <f>'0923 Riders '!D4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'0923 Riders '!B46</f>
        <v>-1.7124E-3</v>
      </c>
      <c r="H40" s="82"/>
      <c r="I40" s="82"/>
      <c r="J40" s="105">
        <f>SUM(G40:H40)</f>
        <v>-1.7124E-3</v>
      </c>
      <c r="K40" s="99" t="s">
        <v>53</v>
      </c>
      <c r="L40" s="72">
        <f>ROUND(D40*G40,2)</f>
        <v>0</v>
      </c>
      <c r="M40" s="72"/>
      <c r="N40" s="72"/>
      <c r="O40" s="72">
        <f t="shared" si="1"/>
        <v>0</v>
      </c>
      <c r="P40" s="74">
        <f>'0923 Riders '!D46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'0923 Riders '!B84</f>
        <v>1.8765E-2</v>
      </c>
      <c r="J44" s="110">
        <f t="shared" si="3"/>
        <v>1.8765E-2</v>
      </c>
      <c r="K44" s="99"/>
      <c r="L44" s="72"/>
      <c r="M44" s="72"/>
      <c r="N44" s="72">
        <f>ROUND(D44*I44,2)</f>
        <v>0.19</v>
      </c>
      <c r="O44" s="72">
        <f t="shared" si="1"/>
        <v>0.19</v>
      </c>
      <c r="P44" s="74">
        <f>'0923 Riders '!D84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'0923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'0923 Riders '!B120</f>
        <v>0</v>
      </c>
      <c r="J50" s="112">
        <f>SUM(G50:I50)</f>
        <v>0</v>
      </c>
      <c r="K50" s="99"/>
      <c r="L50" s="72"/>
      <c r="M50" s="72"/>
      <c r="N50" s="115">
        <f>I50</f>
        <v>0</v>
      </c>
      <c r="O50" s="72">
        <f>SUM(L50:N50)</f>
        <v>0</v>
      </c>
      <c r="P50" s="74">
        <f>'0923 Riders '!D120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133">
        <f>O27+O57</f>
        <v>14.419999999999998</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14.419999999999998</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126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3656-DCF7-4678-B669-014616FA3E38}">
  <sheetPr codeName="Sheet25"/>
  <dimension ref="A1:J139"/>
  <sheetViews>
    <sheetView topLeftCell="A8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59">
        <v>5.3667000000000003E-3</v>
      </c>
      <c r="C4" s="150"/>
      <c r="D4" s="44">
        <v>44925</v>
      </c>
    </row>
    <row r="5" spans="1:10" x14ac:dyDescent="0.2">
      <c r="A5" s="51" t="s">
        <v>92</v>
      </c>
      <c r="B5" s="259">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119">
        <v>0</v>
      </c>
      <c r="C15" s="154"/>
      <c r="D15" s="44">
        <v>45167</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70">
        <v>-1.7124E-3</v>
      </c>
      <c r="D46" s="221">
        <v>45106</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176"/>
      <c r="D84" s="221">
        <v>45016</v>
      </c>
    </row>
    <row r="85" spans="1:6" x14ac:dyDescent="0.2">
      <c r="A85" s="51"/>
      <c r="D85" s="44"/>
    </row>
    <row r="86" spans="1:6" x14ac:dyDescent="0.2">
      <c r="A86" s="43" t="s">
        <v>147</v>
      </c>
      <c r="B86" s="203">
        <v>6.6985699999999995E-2</v>
      </c>
      <c r="C86" s="176"/>
      <c r="D86" s="44">
        <v>45167</v>
      </c>
    </row>
    <row r="88" spans="1:6" x14ac:dyDescent="0.2">
      <c r="A88" s="43" t="s">
        <v>148</v>
      </c>
      <c r="D88" s="44"/>
    </row>
    <row r="89" spans="1:6" x14ac:dyDescent="0.2">
      <c r="A89" s="152" t="s">
        <v>105</v>
      </c>
      <c r="B89" s="204">
        <v>2.0099999999999998</v>
      </c>
      <c r="C89" s="178"/>
      <c r="D89" s="44">
        <v>45167</v>
      </c>
    </row>
    <row r="90" spans="1:6" x14ac:dyDescent="0.2">
      <c r="A90" s="152" t="s">
        <v>149</v>
      </c>
      <c r="B90" s="204">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186">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2DE4180E-5633-4E13-B707-1665E7290013}"/>
    <hyperlink ref="A41" r:id="rId2" display="GS-@ TOD (On-Peak)" xr:uid="{879EE501-188C-46EB-8426-25E337833BB2}"/>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31E56-566A-479F-B212-16B20B1006C9}">
  <sheetPr codeName="Sheet140"/>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'0723 Riders'!D49</f>
        <v>0.15</v>
      </c>
      <c r="J36" s="82">
        <f t="shared" si="0"/>
        <v>0.15</v>
      </c>
      <c r="K36" s="99"/>
      <c r="L36" s="72"/>
      <c r="M36" s="72"/>
      <c r="N36" s="72">
        <f>J36</f>
        <v>0.15</v>
      </c>
      <c r="O36" s="72">
        <f>SUM(L36:N36)</f>
        <v>0.15</v>
      </c>
      <c r="P36" s="74">
        <f>'0723 Riders'!$E$49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'0723 Riders'!B46</f>
        <v>-1.7124E-3</v>
      </c>
      <c r="H40" s="82"/>
      <c r="I40" s="82"/>
      <c r="J40" s="105">
        <f>SUM(G40:H40)</f>
        <v>-1.7124E-3</v>
      </c>
      <c r="K40" s="99" t="s">
        <v>53</v>
      </c>
      <c r="L40" s="72">
        <f>ROUND(D40*G40,2)</f>
        <v>0</v>
      </c>
      <c r="M40" s="72"/>
      <c r="N40" s="72"/>
      <c r="O40" s="72">
        <f t="shared" si="1"/>
        <v>0</v>
      </c>
      <c r="P40" s="74">
        <f>'0723 Riders'!D46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3.77</v>
      </c>
      <c r="O57" s="88">
        <f>SUM(O31:O56)</f>
        <v>3.77</v>
      </c>
      <c r="P57" s="128"/>
      <c r="Q57" s="67"/>
      <c r="R57" s="67"/>
      <c r="S57" s="67"/>
      <c r="T57" s="83">
        <f>SUM(T31:T51)</f>
        <v>2.06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13.77</v>
      </c>
      <c r="O59" s="133">
        <f>O27+O57</f>
        <v>13.77</v>
      </c>
      <c r="P59" s="133"/>
      <c r="Q59" s="67"/>
      <c r="R59" s="67"/>
      <c r="S59" s="67"/>
      <c r="T59" s="133">
        <f>T27+T57</f>
        <v>2.06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13.77</v>
      </c>
      <c r="P64" s="67"/>
      <c r="Q64" s="55"/>
      <c r="R64" s="55"/>
      <c r="S64" s="55"/>
      <c r="T64" s="134">
        <f>IF($D$17&lt;0,T59,IF(T59&gt;T62,T59,T62))</f>
        <v>2.06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2290"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A700-E77A-423C-B188-E134ECC49ACA}">
  <sheetPr codeName="Sheet20"/>
  <dimension ref="A1:J139"/>
  <sheetViews>
    <sheetView topLeftCell="A2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5.3667000000000003E-3</v>
      </c>
      <c r="C4" s="214"/>
      <c r="D4" s="44">
        <v>44925</v>
      </c>
    </row>
    <row r="5" spans="1:10" x14ac:dyDescent="0.2">
      <c r="A5" s="51" t="s">
        <v>92</v>
      </c>
      <c r="B5">
        <v>1.7560000000000001E-4</v>
      </c>
      <c r="C5" s="214"/>
      <c r="D5" s="44">
        <v>44925</v>
      </c>
    </row>
    <row r="7" spans="1:10" x14ac:dyDescent="0.2">
      <c r="A7" s="43" t="s">
        <v>93</v>
      </c>
      <c r="D7" s="44">
        <v>44531</v>
      </c>
    </row>
    <row r="8" spans="1:10" x14ac:dyDescent="0.2">
      <c r="A8" s="51" t="s">
        <v>94</v>
      </c>
      <c r="B8" s="151">
        <v>4.6499999999999996E-3</v>
      </c>
      <c r="C8" s="215"/>
      <c r="D8" s="44"/>
    </row>
    <row r="9" spans="1:10" x14ac:dyDescent="0.2">
      <c r="A9" s="152" t="s">
        <v>95</v>
      </c>
      <c r="B9" s="151">
        <v>4.1900000000000001E-3</v>
      </c>
      <c r="C9" s="215"/>
      <c r="D9" s="44"/>
    </row>
    <row r="10" spans="1:10" x14ac:dyDescent="0.2">
      <c r="A10" s="51" t="s">
        <v>96</v>
      </c>
      <c r="B10" s="151">
        <v>3.63E-3</v>
      </c>
      <c r="C10" s="215"/>
      <c r="D10" s="44"/>
    </row>
    <row r="12" spans="1:10" x14ac:dyDescent="0.2">
      <c r="A12" s="142" t="s">
        <v>97</v>
      </c>
      <c r="B12" s="153">
        <v>0</v>
      </c>
      <c r="C12" s="216"/>
      <c r="D12" s="44">
        <v>44531</v>
      </c>
    </row>
    <row r="14" spans="1:10" x14ac:dyDescent="0.2">
      <c r="A14" s="139" t="s">
        <v>98</v>
      </c>
      <c r="B14" s="320"/>
      <c r="C14" s="321"/>
      <c r="D14" s="321"/>
      <c r="G14" s="139"/>
      <c r="H14" s="320"/>
      <c r="I14" s="320"/>
      <c r="J14" s="320"/>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-1.7124E-3</v>
      </c>
      <c r="D46" s="221">
        <v>45106</v>
      </c>
    </row>
    <row r="47" spans="1:5" x14ac:dyDescent="0.2">
      <c r="A47" s="51"/>
      <c r="D47" s="44"/>
    </row>
    <row r="48" spans="1:5" x14ac:dyDescent="0.2">
      <c r="A48" s="142" t="s">
        <v>58</v>
      </c>
      <c r="B48" s="222" t="s">
        <v>128</v>
      </c>
      <c r="C48" s="236" t="s">
        <v>129</v>
      </c>
      <c r="D48" s="222" t="s">
        <v>27</v>
      </c>
      <c r="E48" s="162" t="s">
        <v>130</v>
      </c>
    </row>
    <row r="49" spans="1:8" x14ac:dyDescent="0.2">
      <c r="A49" s="152" t="s">
        <v>131</v>
      </c>
      <c r="B49" s="167">
        <v>0.15</v>
      </c>
      <c r="C49" s="237">
        <v>0</v>
      </c>
      <c r="D49" s="169">
        <f>SUM(B49:C49)</f>
        <v>0.15</v>
      </c>
      <c r="E49" s="166">
        <v>45108</v>
      </c>
    </row>
    <row r="50" spans="1:8" x14ac:dyDescent="0.2">
      <c r="A50" s="152" t="s">
        <v>132</v>
      </c>
      <c r="B50" s="167">
        <v>2.24E-4</v>
      </c>
      <c r="C50" s="237">
        <v>7.8999999999999996E-5</v>
      </c>
      <c r="D50" s="169">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214">
        <v>0</v>
      </c>
      <c r="D68" s="44">
        <v>44531</v>
      </c>
    </row>
    <row r="69" spans="1:4" x14ac:dyDescent="0.2">
      <c r="A69" s="51" t="s">
        <v>119</v>
      </c>
      <c r="B69" s="150">
        <v>0</v>
      </c>
      <c r="C69" s="214">
        <v>0</v>
      </c>
      <c r="D69" s="44">
        <v>44531</v>
      </c>
    </row>
    <row r="70" spans="1:4" x14ac:dyDescent="0.2">
      <c r="A70" s="51" t="s">
        <v>140</v>
      </c>
      <c r="B70" s="150">
        <v>0</v>
      </c>
      <c r="C70" s="214">
        <v>0</v>
      </c>
      <c r="D70" s="44">
        <v>44531</v>
      </c>
    </row>
    <row r="71" spans="1:4" x14ac:dyDescent="0.2">
      <c r="A71" s="51" t="s">
        <v>141</v>
      </c>
      <c r="B71" s="150">
        <v>0</v>
      </c>
      <c r="C71" s="214">
        <v>0</v>
      </c>
      <c r="D71" s="44">
        <v>44531</v>
      </c>
    </row>
    <row r="72" spans="1:4" x14ac:dyDescent="0.2">
      <c r="A72" s="51" t="s">
        <v>142</v>
      </c>
      <c r="B72" s="150">
        <v>0</v>
      </c>
      <c r="C72" s="214">
        <v>0</v>
      </c>
      <c r="D72" s="44">
        <v>44531</v>
      </c>
    </row>
    <row r="73" spans="1:4" x14ac:dyDescent="0.2">
      <c r="A73" s="51" t="s">
        <v>143</v>
      </c>
      <c r="B73" s="150">
        <v>0</v>
      </c>
      <c r="C73" s="214">
        <v>0</v>
      </c>
      <c r="D73" s="44">
        <v>44531</v>
      </c>
    </row>
    <row r="74" spans="1:4" x14ac:dyDescent="0.2">
      <c r="A74" s="51"/>
      <c r="B74" s="154"/>
      <c r="C74" s="220"/>
      <c r="D74" s="44"/>
    </row>
    <row r="75" spans="1:4" x14ac:dyDescent="0.2">
      <c r="A75" s="142" t="s">
        <v>144</v>
      </c>
      <c r="D75" s="44"/>
    </row>
    <row r="76" spans="1:4" x14ac:dyDescent="0.2">
      <c r="A76" s="51" t="s">
        <v>119</v>
      </c>
      <c r="B76" s="174">
        <v>0</v>
      </c>
      <c r="C76" s="214"/>
      <c r="D76" s="44">
        <v>44197</v>
      </c>
    </row>
    <row r="77" spans="1:4" x14ac:dyDescent="0.2">
      <c r="A77" s="51" t="s">
        <v>141</v>
      </c>
      <c r="B77" s="174">
        <v>0</v>
      </c>
      <c r="C77" s="214"/>
      <c r="D77" s="44">
        <v>44197</v>
      </c>
    </row>
    <row r="78" spans="1:4" x14ac:dyDescent="0.2">
      <c r="A78" s="51"/>
      <c r="B78" s="154"/>
      <c r="C78" s="220"/>
      <c r="D78" s="44"/>
    </row>
    <row r="79" spans="1:4" x14ac:dyDescent="0.2">
      <c r="A79" s="142" t="s">
        <v>145</v>
      </c>
      <c r="D79" s="44"/>
    </row>
    <row r="80" spans="1:4" x14ac:dyDescent="0.2">
      <c r="A80" s="51" t="s">
        <v>140</v>
      </c>
      <c r="B80" s="174">
        <v>0</v>
      </c>
      <c r="C80" s="214"/>
      <c r="D80" s="44">
        <v>44197</v>
      </c>
    </row>
    <row r="81" spans="1:6" x14ac:dyDescent="0.2">
      <c r="A81" s="51" t="s">
        <v>142</v>
      </c>
      <c r="B81" s="174">
        <v>0</v>
      </c>
      <c r="C81" s="214"/>
      <c r="D81" s="44">
        <v>44197</v>
      </c>
    </row>
    <row r="82" spans="1:6" x14ac:dyDescent="0.2">
      <c r="A82" s="51" t="s">
        <v>143</v>
      </c>
      <c r="B82" s="174">
        <v>0</v>
      </c>
      <c r="C82" s="220"/>
      <c r="D82" s="44">
        <v>44197</v>
      </c>
    </row>
    <row r="83" spans="1:6" x14ac:dyDescent="0.2">
      <c r="A83" s="51"/>
      <c r="B83" s="154"/>
      <c r="C83" s="220"/>
      <c r="D83" s="44"/>
    </row>
    <row r="84" spans="1:6" x14ac:dyDescent="0.2">
      <c r="A84" s="142" t="s">
        <v>146</v>
      </c>
      <c r="B84" s="176">
        <v>1.8765E-2</v>
      </c>
      <c r="C84" s="227"/>
      <c r="D84" s="221">
        <v>45016</v>
      </c>
    </row>
    <row r="85" spans="1:6" x14ac:dyDescent="0.2">
      <c r="A85" s="51"/>
      <c r="D85" s="44"/>
    </row>
    <row r="86" spans="1:6" x14ac:dyDescent="0.2">
      <c r="A86" s="43" t="s">
        <v>147</v>
      </c>
      <c r="B86" s="176">
        <v>5.9076099999999999E-2</v>
      </c>
      <c r="C86" s="227"/>
      <c r="D86" s="44">
        <v>44986</v>
      </c>
    </row>
    <row r="88" spans="1:6" x14ac:dyDescent="0.2">
      <c r="A88" s="43" t="s">
        <v>148</v>
      </c>
      <c r="D88" s="44"/>
    </row>
    <row r="89" spans="1:6" x14ac:dyDescent="0.2">
      <c r="A89" s="152" t="s">
        <v>105</v>
      </c>
      <c r="B89" s="178">
        <v>1.91</v>
      </c>
      <c r="C89" s="228"/>
      <c r="D89" s="44">
        <v>45078</v>
      </c>
    </row>
    <row r="90" spans="1:6" x14ac:dyDescent="0.2">
      <c r="A90" s="152" t="s">
        <v>149</v>
      </c>
      <c r="B90" s="178">
        <v>15.56</v>
      </c>
      <c r="C90" s="228"/>
      <c r="D90" s="44">
        <v>45078</v>
      </c>
    </row>
    <row r="92" spans="1:6" x14ac:dyDescent="0.2">
      <c r="A92" s="43" t="s">
        <v>150</v>
      </c>
      <c r="B92" s="176"/>
      <c r="C92" s="227"/>
      <c r="D92" s="44"/>
    </row>
    <row r="93" spans="1:6" x14ac:dyDescent="0.2">
      <c r="A93" s="51" t="s">
        <v>139</v>
      </c>
      <c r="B93" s="150">
        <v>0</v>
      </c>
      <c r="C93" s="214"/>
      <c r="D93" s="44">
        <v>44531</v>
      </c>
      <c r="E93" s="229"/>
      <c r="F93" s="44"/>
    </row>
    <row r="94" spans="1:6" x14ac:dyDescent="0.2">
      <c r="A94" s="51" t="s">
        <v>119</v>
      </c>
      <c r="B94" s="150">
        <v>0</v>
      </c>
      <c r="C94" s="214"/>
      <c r="D94" s="44">
        <v>44531</v>
      </c>
      <c r="E94" s="229"/>
      <c r="F94" s="44"/>
    </row>
    <row r="95" spans="1:6" x14ac:dyDescent="0.2">
      <c r="A95" s="51" t="s">
        <v>151</v>
      </c>
      <c r="B95" s="150">
        <v>0</v>
      </c>
      <c r="C95" s="214"/>
      <c r="D95" s="44">
        <v>44531</v>
      </c>
      <c r="E95" s="229"/>
      <c r="F95" s="44"/>
    </row>
    <row r="96" spans="1:6" x14ac:dyDescent="0.2">
      <c r="A96" s="51" t="s">
        <v>152</v>
      </c>
      <c r="B96" s="150">
        <v>0</v>
      </c>
      <c r="C96" s="214"/>
      <c r="D96" s="44">
        <v>44531</v>
      </c>
      <c r="E96" s="229"/>
      <c r="F96" s="44"/>
    </row>
    <row r="97" spans="1:6" x14ac:dyDescent="0.2">
      <c r="A97" s="51" t="s">
        <v>153</v>
      </c>
      <c r="B97" s="150">
        <v>0</v>
      </c>
      <c r="C97" s="214"/>
      <c r="D97" s="44">
        <v>44531</v>
      </c>
      <c r="E97" s="229"/>
      <c r="F97" s="44"/>
    </row>
    <row r="98" spans="1:6" x14ac:dyDescent="0.2">
      <c r="A98" s="51" t="s">
        <v>154</v>
      </c>
      <c r="B98" s="150">
        <v>0</v>
      </c>
      <c r="C98" s="214"/>
      <c r="D98" s="44">
        <v>44531</v>
      </c>
      <c r="E98" s="229"/>
      <c r="F98" s="44"/>
    </row>
    <row r="99" spans="1:6" x14ac:dyDescent="0.2">
      <c r="A99" s="51" t="s">
        <v>155</v>
      </c>
      <c r="B99" s="150">
        <v>0</v>
      </c>
      <c r="C99" s="214"/>
      <c r="D99" s="44">
        <v>44531</v>
      </c>
      <c r="E99" s="229"/>
      <c r="F99" s="44"/>
    </row>
    <row r="100" spans="1:6" x14ac:dyDescent="0.2">
      <c r="A100" s="51" t="s">
        <v>156</v>
      </c>
      <c r="B100" s="150">
        <v>0</v>
      </c>
      <c r="C100" s="214"/>
      <c r="D100" s="44">
        <v>44531</v>
      </c>
      <c r="E100" s="229"/>
      <c r="F100" s="44"/>
    </row>
    <row r="101" spans="1:6" x14ac:dyDescent="0.2">
      <c r="A101" s="51" t="s">
        <v>157</v>
      </c>
      <c r="B101" s="150">
        <v>0</v>
      </c>
      <c r="C101" s="214"/>
      <c r="D101" s="44">
        <v>44531</v>
      </c>
      <c r="E101" s="229"/>
      <c r="F101" s="44"/>
    </row>
    <row r="102" spans="1:6" x14ac:dyDescent="0.2">
      <c r="A102" s="51" t="s">
        <v>158</v>
      </c>
      <c r="B102" s="150">
        <v>0</v>
      </c>
      <c r="C102" s="214"/>
      <c r="D102" s="44">
        <v>44531</v>
      </c>
      <c r="E102" s="229"/>
      <c r="F102" s="44"/>
    </row>
    <row r="104" spans="1:6" x14ac:dyDescent="0.2">
      <c r="A104" s="43" t="s">
        <v>159</v>
      </c>
      <c r="B104" s="180">
        <v>8.2696500000000006E-2</v>
      </c>
      <c r="C104" s="227"/>
      <c r="D104" s="44">
        <v>44986</v>
      </c>
    </row>
    <row r="106" spans="1:6" x14ac:dyDescent="0.2">
      <c r="A106" s="43" t="s">
        <v>72</v>
      </c>
      <c r="D106" s="44"/>
    </row>
    <row r="107" spans="1:6" x14ac:dyDescent="0.2">
      <c r="A107" s="152" t="s">
        <v>105</v>
      </c>
      <c r="B107" s="178">
        <v>0</v>
      </c>
      <c r="C107" s="228"/>
      <c r="D107" s="44">
        <v>44894</v>
      </c>
    </row>
    <row r="108" spans="1:6" x14ac:dyDescent="0.2">
      <c r="A108" s="152" t="s">
        <v>149</v>
      </c>
      <c r="B108" s="17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231"/>
      <c r="D120" s="44">
        <v>44894</v>
      </c>
    </row>
    <row r="121" spans="1:5" x14ac:dyDescent="0.2">
      <c r="A121" s="152" t="s">
        <v>149</v>
      </c>
      <c r="B121" s="183">
        <v>0</v>
      </c>
      <c r="C121" s="231"/>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235">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231"/>
      <c r="D136" s="44">
        <v>44531</v>
      </c>
    </row>
    <row r="137" spans="1:4" x14ac:dyDescent="0.2">
      <c r="A137" s="152" t="s">
        <v>149</v>
      </c>
      <c r="B137" s="184">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5071BB1C-4ADF-4480-AB28-DE8615B929AB}"/>
    <hyperlink ref="A41" r:id="rId2" display="GS-@ TOD (On-Peak)" xr:uid="{89A28253-F49A-4CB8-AE8C-151B8BA7C56D}"/>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A0EF6-5169-40F1-99C6-A958A2751097}">
  <sheetPr codeName="Sheet138"/>
  <dimension ref="A1:IE92"/>
  <sheetViews>
    <sheetView showGridLines="0" topLeftCell="A15"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29" t="s">
        <v>28</v>
      </c>
      <c r="B1" s="329"/>
      <c r="C1" s="329"/>
      <c r="D1" s="329"/>
      <c r="E1" s="329"/>
      <c r="F1" s="329"/>
      <c r="G1" s="329"/>
      <c r="H1" s="329"/>
      <c r="I1" s="329"/>
      <c r="J1" s="329"/>
      <c r="K1" s="329"/>
      <c r="L1" s="329"/>
      <c r="M1" s="329"/>
      <c r="N1" s="329"/>
      <c r="O1" s="329"/>
      <c r="P1" s="329"/>
      <c r="Q1" s="36"/>
      <c r="R1" s="36"/>
      <c r="S1" s="36"/>
      <c r="T1" s="36"/>
    </row>
    <row r="2" spans="1:62" ht="20.25" x14ac:dyDescent="0.3">
      <c r="A2" s="329" t="s">
        <v>29</v>
      </c>
      <c r="B2" s="329"/>
      <c r="C2" s="329"/>
      <c r="D2" s="329"/>
      <c r="E2" s="329"/>
      <c r="F2" s="329"/>
      <c r="G2" s="329"/>
      <c r="H2" s="329"/>
      <c r="I2" s="329"/>
      <c r="J2" s="329"/>
      <c r="K2" s="329"/>
      <c r="L2" s="329"/>
      <c r="M2" s="329"/>
      <c r="N2" s="329"/>
      <c r="O2" s="329"/>
      <c r="P2" s="329"/>
    </row>
    <row r="3" spans="1:62" ht="18" x14ac:dyDescent="0.25">
      <c r="A3" s="330" t="s">
        <v>30</v>
      </c>
      <c r="B3" s="330"/>
      <c r="C3" s="330"/>
      <c r="D3" s="330"/>
      <c r="E3" s="330"/>
      <c r="F3" s="330"/>
      <c r="G3" s="330"/>
      <c r="H3" s="330"/>
      <c r="I3" s="330"/>
      <c r="J3" s="330"/>
      <c r="K3" s="330"/>
      <c r="L3" s="330"/>
      <c r="M3" s="330"/>
      <c r="N3" s="330"/>
      <c r="O3" s="330"/>
      <c r="P3" s="330"/>
      <c r="Q3" s="37"/>
      <c r="R3" s="37"/>
      <c r="S3" s="37"/>
      <c r="T3" s="37"/>
    </row>
    <row r="4" spans="1:62" ht="15.75" x14ac:dyDescent="0.25">
      <c r="A4" s="331"/>
      <c r="B4" s="331"/>
      <c r="C4" s="331"/>
      <c r="D4" s="331"/>
      <c r="E4" s="331"/>
      <c r="F4" s="331"/>
      <c r="G4" s="331"/>
      <c r="H4" s="331"/>
      <c r="I4" s="331"/>
      <c r="J4" s="331"/>
      <c r="K4" s="331"/>
      <c r="L4" s="331"/>
      <c r="M4" s="331"/>
      <c r="N4" s="331"/>
      <c r="O4" s="331"/>
      <c r="P4" s="331"/>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332" t="s">
        <v>31</v>
      </c>
      <c r="C6" s="332"/>
      <c r="D6" s="332"/>
      <c r="E6" s="332"/>
      <c r="F6" s="332"/>
      <c r="G6" s="332"/>
      <c r="H6" s="332"/>
      <c r="I6" s="332"/>
      <c r="J6" s="332"/>
      <c r="K6" s="332"/>
      <c r="L6" s="332"/>
      <c r="M6" s="332"/>
      <c r="N6" s="332"/>
      <c r="O6" s="332"/>
    </row>
    <row r="7" spans="1:62" x14ac:dyDescent="0.2">
      <c r="A7" s="333" t="s">
        <v>2</v>
      </c>
      <c r="B7" s="333"/>
      <c r="C7" s="333"/>
      <c r="D7" s="333"/>
      <c r="E7" s="333"/>
      <c r="F7" s="333"/>
      <c r="G7" s="333"/>
      <c r="H7" s="333"/>
      <c r="I7" s="333"/>
      <c r="J7" s="333"/>
      <c r="K7" s="333"/>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2" t="s">
        <v>40</v>
      </c>
      <c r="H23" s="323"/>
      <c r="I23" s="323"/>
      <c r="J23" s="324"/>
      <c r="K23" s="66"/>
      <c r="L23" s="325" t="s">
        <v>41</v>
      </c>
      <c r="M23" s="326"/>
      <c r="N23" s="326"/>
      <c r="O23" s="327"/>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'0623 Riders'!$D$49</f>
        <v>-0.48000000000000004</v>
      </c>
      <c r="J36" s="82">
        <f t="shared" si="0"/>
        <v>-0.48000000000000004</v>
      </c>
      <c r="K36" s="99"/>
      <c r="L36" s="72"/>
      <c r="M36" s="72"/>
      <c r="N36" s="72">
        <f>J36</f>
        <v>-0.48000000000000004</v>
      </c>
      <c r="O36" s="72">
        <f>SUM(L36:N36)</f>
        <v>-0.48000000000000004</v>
      </c>
      <c r="P36" s="74">
        <f>'0723 Riders'!$E$49</f>
        <v>45108</v>
      </c>
      <c r="Q36" s="67"/>
      <c r="R36" s="67"/>
      <c r="S36" s="67"/>
      <c r="T36" s="83">
        <f t="shared" si="2"/>
        <v>-0.48000000000000004</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'0623 Riders'!B46</f>
        <v>4.7805E-3</v>
      </c>
      <c r="H40" s="82"/>
      <c r="I40" s="82"/>
      <c r="J40" s="105">
        <f>SUM(G40:H40)</f>
        <v>4.7805E-3</v>
      </c>
      <c r="K40" s="99" t="s">
        <v>53</v>
      </c>
      <c r="L40" s="72">
        <f>ROUND(D40*G40,2)</f>
        <v>0</v>
      </c>
      <c r="M40" s="72"/>
      <c r="N40" s="72"/>
      <c r="O40" s="72">
        <f t="shared" si="1"/>
        <v>0</v>
      </c>
      <c r="P40" s="74">
        <f>'0723 Riders'!$D$23</f>
        <v>45078</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3.14</v>
      </c>
      <c r="O57" s="88">
        <f>SUM(O31:O56)</f>
        <v>3.14</v>
      </c>
      <c r="P57" s="128"/>
      <c r="Q57" s="67"/>
      <c r="R57" s="67"/>
      <c r="S57" s="67"/>
      <c r="T57" s="83">
        <f>SUM(T31:T51)</f>
        <v>1.43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13.14</v>
      </c>
      <c r="O59" s="133">
        <f>O27+O57</f>
        <v>13.14</v>
      </c>
      <c r="P59" s="133"/>
      <c r="Q59" s="67"/>
      <c r="R59" s="67"/>
      <c r="S59" s="67"/>
      <c r="T59" s="133">
        <f>T27+T57</f>
        <v>1.43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13.14</v>
      </c>
      <c r="P64" s="67"/>
      <c r="Q64" s="55"/>
      <c r="R64" s="55"/>
      <c r="S64" s="55"/>
      <c r="T64" s="134">
        <f>IF($D$17&lt;0,T59,IF(T59&gt;T62,T59,T62))</f>
        <v>1.43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28"/>
    </row>
    <row r="79" spans="1:239" x14ac:dyDescent="0.2">
      <c r="A79" s="328"/>
    </row>
    <row r="80" spans="1:239" x14ac:dyDescent="0.2">
      <c r="A80" s="328"/>
    </row>
    <row r="81" spans="1:1" x14ac:dyDescent="0.2">
      <c r="A81" s="328"/>
    </row>
    <row r="82" spans="1:1" x14ac:dyDescent="0.2">
      <c r="A82" s="328"/>
    </row>
    <row r="83" spans="1:1" x14ac:dyDescent="0.2">
      <c r="A83" s="328"/>
    </row>
    <row r="84" spans="1:1" x14ac:dyDescent="0.2">
      <c r="A84" s="328"/>
    </row>
    <row r="85" spans="1:1" x14ac:dyDescent="0.2">
      <c r="A85" s="328"/>
    </row>
    <row r="86" spans="1:1" x14ac:dyDescent="0.2">
      <c r="A86" s="328"/>
    </row>
    <row r="87" spans="1:1" x14ac:dyDescent="0.2">
      <c r="A87" s="328"/>
    </row>
    <row r="88" spans="1:1" x14ac:dyDescent="0.2">
      <c r="A88" s="328"/>
    </row>
    <row r="89" spans="1:1" x14ac:dyDescent="0.2">
      <c r="A89" s="328"/>
    </row>
    <row r="90" spans="1:1" x14ac:dyDescent="0.2">
      <c r="A90" s="328"/>
    </row>
    <row r="91" spans="1:1" x14ac:dyDescent="0.2">
      <c r="A91" s="328"/>
    </row>
    <row r="92" spans="1:1" x14ac:dyDescent="0.2">
      <c r="A92" s="328"/>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9218"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C43A-E43A-4780-BDA4-ABD179707FE1}">
  <sheetPr codeName="Sheet22"/>
  <dimension ref="A1:J139"/>
  <sheetViews>
    <sheetView topLeftCell="A1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13">
        <v>5.3667000000000003E-3</v>
      </c>
      <c r="C4" s="214"/>
      <c r="D4" s="44">
        <v>44925</v>
      </c>
    </row>
    <row r="5" spans="1:10" x14ac:dyDescent="0.2">
      <c r="A5" s="51" t="s">
        <v>92</v>
      </c>
      <c r="B5" s="213">
        <v>1.7560000000000001E-4</v>
      </c>
      <c r="C5" s="214"/>
      <c r="D5" s="44">
        <v>44925</v>
      </c>
    </row>
    <row r="7" spans="1:10" x14ac:dyDescent="0.2">
      <c r="A7" s="43" t="s">
        <v>93</v>
      </c>
      <c r="D7" s="44">
        <v>44531</v>
      </c>
    </row>
    <row r="8" spans="1:10" x14ac:dyDescent="0.2">
      <c r="A8" s="51" t="s">
        <v>94</v>
      </c>
      <c r="B8" s="215">
        <v>4.6499999999999996E-3</v>
      </c>
      <c r="C8" s="215"/>
      <c r="D8" s="44"/>
    </row>
    <row r="9" spans="1:10" x14ac:dyDescent="0.2">
      <c r="A9" s="152" t="s">
        <v>95</v>
      </c>
      <c r="B9" s="215">
        <v>4.1900000000000001E-3</v>
      </c>
      <c r="C9" s="215"/>
      <c r="D9" s="44"/>
    </row>
    <row r="10" spans="1:10" x14ac:dyDescent="0.2">
      <c r="A10" s="51" t="s">
        <v>96</v>
      </c>
      <c r="B10" s="215">
        <v>3.63E-3</v>
      </c>
      <c r="C10" s="215"/>
      <c r="D10" s="44"/>
    </row>
    <row r="12" spans="1:10" x14ac:dyDescent="0.2">
      <c r="A12" s="142" t="s">
        <v>97</v>
      </c>
      <c r="B12" s="216">
        <v>0</v>
      </c>
      <c r="C12" s="216"/>
      <c r="D12" s="44">
        <v>44531</v>
      </c>
    </row>
    <row r="14" spans="1:10" x14ac:dyDescent="0.2">
      <c r="A14" s="139" t="s">
        <v>98</v>
      </c>
      <c r="B14" s="320"/>
      <c r="C14" s="321"/>
      <c r="D14" s="321"/>
      <c r="G14" s="139"/>
      <c r="H14" s="320"/>
      <c r="I14" s="320"/>
      <c r="J14" s="320"/>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217">
        <v>0</v>
      </c>
      <c r="C18" s="44"/>
      <c r="D18" s="44">
        <v>44531</v>
      </c>
      <c r="E18" s="218">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220"/>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4.7805E-3</v>
      </c>
      <c r="D46" s="221">
        <v>45016</v>
      </c>
    </row>
    <row r="47" spans="1:5" x14ac:dyDescent="0.2">
      <c r="A47" s="51"/>
      <c r="D47" s="44"/>
    </row>
    <row r="48" spans="1:5" x14ac:dyDescent="0.2">
      <c r="A48" s="142" t="s">
        <v>58</v>
      </c>
      <c r="B48" s="222" t="s">
        <v>128</v>
      </c>
      <c r="C48" s="222" t="s">
        <v>129</v>
      </c>
      <c r="D48" s="222" t="s">
        <v>27</v>
      </c>
      <c r="E48" s="222" t="s">
        <v>130</v>
      </c>
    </row>
    <row r="49" spans="1:8" x14ac:dyDescent="0.2">
      <c r="A49" s="152" t="s">
        <v>131</v>
      </c>
      <c r="B49" s="167">
        <v>-0.46</v>
      </c>
      <c r="C49" s="168">
        <v>-0.02</v>
      </c>
      <c r="D49" s="169">
        <f>SUM(B49:C49)</f>
        <v>-0.48000000000000004</v>
      </c>
      <c r="E49" s="223">
        <v>44927</v>
      </c>
    </row>
    <row r="50" spans="1:8" x14ac:dyDescent="0.2">
      <c r="A50" s="152" t="s">
        <v>132</v>
      </c>
      <c r="B50" s="167">
        <v>-7.0100000000000002E-4</v>
      </c>
      <c r="C50" s="168">
        <v>-5.8E-5</v>
      </c>
      <c r="D50" s="169">
        <f>SUM(B50:C50)</f>
        <v>-7.5900000000000002E-4</v>
      </c>
      <c r="E50" s="223">
        <v>44927</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24">
        <v>3.3165899999999998E-2</v>
      </c>
      <c r="D56" s="221">
        <v>45016</v>
      </c>
      <c r="F56" s="35" t="s">
        <v>134</v>
      </c>
      <c r="G56" s="225">
        <v>2.7038099999999999E-2</v>
      </c>
      <c r="H56" s="221">
        <v>45016</v>
      </c>
    </row>
    <row r="57" spans="1:8" x14ac:dyDescent="0.2">
      <c r="A57" s="152" t="s">
        <v>106</v>
      </c>
      <c r="B57" s="224">
        <v>2.7038099999999999E-2</v>
      </c>
      <c r="D57" s="221">
        <v>45016</v>
      </c>
      <c r="F57" s="35" t="s">
        <v>135</v>
      </c>
      <c r="G57" s="225">
        <v>2.8339199999999998E-2</v>
      </c>
      <c r="H57" s="221">
        <v>45016</v>
      </c>
    </row>
    <row r="58" spans="1:8" x14ac:dyDescent="0.2">
      <c r="A58" s="152" t="s">
        <v>107</v>
      </c>
      <c r="B58" s="224">
        <v>4.9089999999999995E-4</v>
      </c>
      <c r="D58" s="221">
        <v>45016</v>
      </c>
    </row>
    <row r="59" spans="1:8" x14ac:dyDescent="0.2">
      <c r="A59" s="152" t="s">
        <v>108</v>
      </c>
      <c r="B59" s="224">
        <v>4.7439999999999998E-4</v>
      </c>
      <c r="D59" s="221">
        <v>45016</v>
      </c>
    </row>
    <row r="60" spans="1:8" x14ac:dyDescent="0.2">
      <c r="A60" s="152" t="s">
        <v>109</v>
      </c>
      <c r="B60" s="224">
        <v>4.6579999999999999E-4</v>
      </c>
      <c r="D60" s="221">
        <v>45016</v>
      </c>
    </row>
    <row r="61" spans="1:8" x14ac:dyDescent="0.2">
      <c r="B61" s="220"/>
    </row>
    <row r="62" spans="1:8" x14ac:dyDescent="0.2">
      <c r="A62" s="142" t="s">
        <v>136</v>
      </c>
    </row>
    <row r="63" spans="1:8" x14ac:dyDescent="0.2">
      <c r="A63" s="152" t="s">
        <v>107</v>
      </c>
      <c r="B63" s="226">
        <v>8.84</v>
      </c>
      <c r="D63" s="221">
        <v>45016</v>
      </c>
    </row>
    <row r="64" spans="1:8" x14ac:dyDescent="0.2">
      <c r="A64" s="152" t="s">
        <v>108</v>
      </c>
      <c r="B64" s="226">
        <v>8.5500000000000007</v>
      </c>
      <c r="D64" s="221">
        <v>45016</v>
      </c>
    </row>
    <row r="65" spans="1:4" x14ac:dyDescent="0.2">
      <c r="A65" s="152" t="s">
        <v>109</v>
      </c>
      <c r="B65" s="226">
        <v>8.64</v>
      </c>
      <c r="D65" s="221">
        <v>45016</v>
      </c>
    </row>
    <row r="66" spans="1:4" x14ac:dyDescent="0.2">
      <c r="A66" s="51"/>
      <c r="D66" s="44"/>
    </row>
    <row r="67" spans="1:4" x14ac:dyDescent="0.2">
      <c r="A67" s="142" t="s">
        <v>137</v>
      </c>
      <c r="C67" s="175" t="s">
        <v>138</v>
      </c>
      <c r="D67" s="44"/>
    </row>
    <row r="68" spans="1:4" x14ac:dyDescent="0.2">
      <c r="A68" s="51" t="s">
        <v>139</v>
      </c>
      <c r="B68" s="214">
        <v>0</v>
      </c>
      <c r="C68" s="214">
        <v>0</v>
      </c>
      <c r="D68" s="44">
        <v>44531</v>
      </c>
    </row>
    <row r="69" spans="1:4" x14ac:dyDescent="0.2">
      <c r="A69" s="51" t="s">
        <v>119</v>
      </c>
      <c r="B69" s="214">
        <v>0</v>
      </c>
      <c r="C69" s="214">
        <v>0</v>
      </c>
      <c r="D69" s="44">
        <v>44531</v>
      </c>
    </row>
    <row r="70" spans="1:4" x14ac:dyDescent="0.2">
      <c r="A70" s="51" t="s">
        <v>140</v>
      </c>
      <c r="B70" s="214">
        <v>0</v>
      </c>
      <c r="C70" s="214">
        <v>0</v>
      </c>
      <c r="D70" s="44">
        <v>44531</v>
      </c>
    </row>
    <row r="71" spans="1:4" x14ac:dyDescent="0.2">
      <c r="A71" s="51" t="s">
        <v>141</v>
      </c>
      <c r="B71" s="214">
        <v>0</v>
      </c>
      <c r="C71" s="214">
        <v>0</v>
      </c>
      <c r="D71" s="44">
        <v>44531</v>
      </c>
    </row>
    <row r="72" spans="1:4" x14ac:dyDescent="0.2">
      <c r="A72" s="51" t="s">
        <v>142</v>
      </c>
      <c r="B72" s="214">
        <v>0</v>
      </c>
      <c r="C72" s="214">
        <v>0</v>
      </c>
      <c r="D72" s="44">
        <v>44531</v>
      </c>
    </row>
    <row r="73" spans="1:4" x14ac:dyDescent="0.2">
      <c r="A73" s="51" t="s">
        <v>143</v>
      </c>
      <c r="B73" s="214">
        <v>0</v>
      </c>
      <c r="C73" s="214">
        <v>0</v>
      </c>
      <c r="D73" s="44">
        <v>44531</v>
      </c>
    </row>
    <row r="74" spans="1:4" x14ac:dyDescent="0.2">
      <c r="A74" s="51"/>
      <c r="B74" s="220"/>
      <c r="C74" s="220"/>
      <c r="D74" s="44"/>
    </row>
    <row r="75" spans="1:4" x14ac:dyDescent="0.2">
      <c r="A75" s="142" t="s">
        <v>144</v>
      </c>
      <c r="D75" s="44"/>
    </row>
    <row r="76" spans="1:4" x14ac:dyDescent="0.2">
      <c r="A76" s="51" t="s">
        <v>119</v>
      </c>
      <c r="B76" s="226">
        <v>0</v>
      </c>
      <c r="C76" s="214"/>
      <c r="D76" s="44">
        <v>44197</v>
      </c>
    </row>
    <row r="77" spans="1:4" x14ac:dyDescent="0.2">
      <c r="A77" s="51" t="s">
        <v>141</v>
      </c>
      <c r="B77" s="226">
        <v>0</v>
      </c>
      <c r="C77" s="214"/>
      <c r="D77" s="44">
        <v>44197</v>
      </c>
    </row>
    <row r="78" spans="1:4" x14ac:dyDescent="0.2">
      <c r="A78" s="51"/>
      <c r="B78" s="220"/>
      <c r="C78" s="220"/>
      <c r="D78" s="44"/>
    </row>
    <row r="79" spans="1:4" x14ac:dyDescent="0.2">
      <c r="A79" s="142" t="s">
        <v>145</v>
      </c>
      <c r="D79" s="44"/>
    </row>
    <row r="80" spans="1:4" x14ac:dyDescent="0.2">
      <c r="A80" s="51" t="s">
        <v>140</v>
      </c>
      <c r="B80" s="226">
        <v>0</v>
      </c>
      <c r="C80" s="214"/>
      <c r="D80" s="44">
        <v>44197</v>
      </c>
    </row>
    <row r="81" spans="1:6" x14ac:dyDescent="0.2">
      <c r="A81" s="51" t="s">
        <v>142</v>
      </c>
      <c r="B81" s="226">
        <v>0</v>
      </c>
      <c r="C81" s="214"/>
      <c r="D81" s="44">
        <v>44197</v>
      </c>
    </row>
    <row r="82" spans="1:6" x14ac:dyDescent="0.2">
      <c r="A82" s="51" t="s">
        <v>143</v>
      </c>
      <c r="B82" s="226">
        <v>0</v>
      </c>
      <c r="C82" s="220"/>
      <c r="D82" s="44">
        <v>44197</v>
      </c>
    </row>
    <row r="83" spans="1:6" x14ac:dyDescent="0.2">
      <c r="A83" s="51"/>
      <c r="B83" s="220"/>
      <c r="C83" s="220"/>
      <c r="D83" s="44"/>
    </row>
    <row r="84" spans="1:6" x14ac:dyDescent="0.2">
      <c r="A84" s="142" t="s">
        <v>146</v>
      </c>
      <c r="B84" s="227">
        <v>1.8765E-2</v>
      </c>
      <c r="C84" s="227"/>
      <c r="D84" s="221">
        <v>45016</v>
      </c>
    </row>
    <row r="85" spans="1:6" x14ac:dyDescent="0.2">
      <c r="A85" s="51"/>
      <c r="D85" s="44"/>
    </row>
    <row r="86" spans="1:6" x14ac:dyDescent="0.2">
      <c r="A86" s="43" t="s">
        <v>147</v>
      </c>
      <c r="B86" s="227">
        <v>5.9076099999999999E-2</v>
      </c>
      <c r="C86" s="227"/>
      <c r="D86" s="44">
        <v>44986</v>
      </c>
    </row>
    <row r="88" spans="1:6" x14ac:dyDescent="0.2">
      <c r="A88" s="43" t="s">
        <v>148</v>
      </c>
      <c r="D88" s="44"/>
    </row>
    <row r="89" spans="1:6" x14ac:dyDescent="0.2">
      <c r="A89" s="152" t="s">
        <v>105</v>
      </c>
      <c r="B89" s="228">
        <v>1.91</v>
      </c>
      <c r="C89" s="228"/>
      <c r="D89" s="44">
        <v>45078</v>
      </c>
    </row>
    <row r="90" spans="1:6" x14ac:dyDescent="0.2">
      <c r="A90" s="152" t="s">
        <v>149</v>
      </c>
      <c r="B90" s="228">
        <v>15.56</v>
      </c>
      <c r="C90" s="228"/>
      <c r="D90" s="44">
        <v>45078</v>
      </c>
    </row>
    <row r="92" spans="1:6" x14ac:dyDescent="0.2">
      <c r="A92" s="43" t="s">
        <v>150</v>
      </c>
      <c r="B92" s="227"/>
      <c r="C92" s="227"/>
      <c r="D92" s="44"/>
    </row>
    <row r="93" spans="1:6" x14ac:dyDescent="0.2">
      <c r="A93" s="51" t="s">
        <v>139</v>
      </c>
      <c r="B93" s="214">
        <v>0</v>
      </c>
      <c r="C93" s="214"/>
      <c r="D93" s="44">
        <v>44531</v>
      </c>
      <c r="E93" s="229"/>
      <c r="F93" s="44"/>
    </row>
    <row r="94" spans="1:6" x14ac:dyDescent="0.2">
      <c r="A94" s="51" t="s">
        <v>119</v>
      </c>
      <c r="B94" s="214">
        <v>0</v>
      </c>
      <c r="C94" s="214"/>
      <c r="D94" s="44">
        <v>44531</v>
      </c>
      <c r="E94" s="229"/>
      <c r="F94" s="44"/>
    </row>
    <row r="95" spans="1:6" x14ac:dyDescent="0.2">
      <c r="A95" s="51" t="s">
        <v>151</v>
      </c>
      <c r="B95" s="214">
        <v>0</v>
      </c>
      <c r="C95" s="214"/>
      <c r="D95" s="44">
        <v>44531</v>
      </c>
      <c r="E95" s="229"/>
      <c r="F95" s="44"/>
    </row>
    <row r="96" spans="1:6" x14ac:dyDescent="0.2">
      <c r="A96" s="51" t="s">
        <v>152</v>
      </c>
      <c r="B96" s="214">
        <v>0</v>
      </c>
      <c r="C96" s="214"/>
      <c r="D96" s="44">
        <v>44531</v>
      </c>
      <c r="E96" s="229"/>
      <c r="F96" s="44"/>
    </row>
    <row r="97" spans="1:6" x14ac:dyDescent="0.2">
      <c r="A97" s="51" t="s">
        <v>153</v>
      </c>
      <c r="B97" s="214">
        <v>0</v>
      </c>
      <c r="C97" s="214"/>
      <c r="D97" s="44">
        <v>44531</v>
      </c>
      <c r="E97" s="229"/>
      <c r="F97" s="44"/>
    </row>
    <row r="98" spans="1:6" x14ac:dyDescent="0.2">
      <c r="A98" s="51" t="s">
        <v>154</v>
      </c>
      <c r="B98" s="214">
        <v>0</v>
      </c>
      <c r="C98" s="214"/>
      <c r="D98" s="44">
        <v>44531</v>
      </c>
      <c r="E98" s="229"/>
      <c r="F98" s="44"/>
    </row>
    <row r="99" spans="1:6" x14ac:dyDescent="0.2">
      <c r="A99" s="51" t="s">
        <v>155</v>
      </c>
      <c r="B99" s="214">
        <v>0</v>
      </c>
      <c r="C99" s="214"/>
      <c r="D99" s="44">
        <v>44531</v>
      </c>
      <c r="E99" s="229"/>
      <c r="F99" s="44"/>
    </row>
    <row r="100" spans="1:6" x14ac:dyDescent="0.2">
      <c r="A100" s="51" t="s">
        <v>156</v>
      </c>
      <c r="B100" s="214">
        <v>0</v>
      </c>
      <c r="C100" s="214"/>
      <c r="D100" s="44">
        <v>44531</v>
      </c>
      <c r="E100" s="229"/>
      <c r="F100" s="44"/>
    </row>
    <row r="101" spans="1:6" x14ac:dyDescent="0.2">
      <c r="A101" s="51" t="s">
        <v>157</v>
      </c>
      <c r="B101" s="214">
        <v>0</v>
      </c>
      <c r="C101" s="214"/>
      <c r="D101" s="44">
        <v>44531</v>
      </c>
      <c r="E101" s="229"/>
      <c r="F101" s="44"/>
    </row>
    <row r="102" spans="1:6" x14ac:dyDescent="0.2">
      <c r="A102" s="51" t="s">
        <v>158</v>
      </c>
      <c r="B102" s="214">
        <v>0</v>
      </c>
      <c r="C102" s="214"/>
      <c r="D102" s="44">
        <v>44531</v>
      </c>
      <c r="E102" s="229"/>
      <c r="F102" s="44"/>
    </row>
    <row r="104" spans="1:6" x14ac:dyDescent="0.2">
      <c r="A104" s="43" t="s">
        <v>159</v>
      </c>
      <c r="B104" s="197">
        <v>8.2696500000000006E-2</v>
      </c>
      <c r="C104" s="227"/>
      <c r="D104" s="44">
        <v>44986</v>
      </c>
    </row>
    <row r="106" spans="1:6" x14ac:dyDescent="0.2">
      <c r="A106" s="43" t="s">
        <v>72</v>
      </c>
      <c r="D106" s="44"/>
    </row>
    <row r="107" spans="1:6" x14ac:dyDescent="0.2">
      <c r="A107" s="152" t="s">
        <v>105</v>
      </c>
      <c r="B107" s="228">
        <v>0</v>
      </c>
      <c r="C107" s="228"/>
      <c r="D107" s="44">
        <v>44894</v>
      </c>
    </row>
    <row r="108" spans="1:6" x14ac:dyDescent="0.2">
      <c r="A108" s="152" t="s">
        <v>149</v>
      </c>
      <c r="B108" s="22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230">
        <v>-2.3000000000000001E-4</v>
      </c>
      <c r="D116" s="44">
        <v>44531</v>
      </c>
    </row>
    <row r="117" spans="1:5" x14ac:dyDescent="0.2">
      <c r="A117" s="51" t="s">
        <v>149</v>
      </c>
      <c r="B117" s="230">
        <v>-6.2E-4</v>
      </c>
      <c r="D117" s="44">
        <v>44531</v>
      </c>
    </row>
    <row r="118" spans="1:5" x14ac:dyDescent="0.2">
      <c r="C118" s="35"/>
    </row>
    <row r="119" spans="1:5" x14ac:dyDescent="0.2">
      <c r="A119" s="43" t="s">
        <v>73</v>
      </c>
      <c r="D119" s="44"/>
    </row>
    <row r="120" spans="1:5" x14ac:dyDescent="0.2">
      <c r="A120" s="152" t="s">
        <v>105</v>
      </c>
      <c r="B120" s="205">
        <v>0</v>
      </c>
      <c r="C120" s="231"/>
      <c r="D120" s="44">
        <v>44894</v>
      </c>
    </row>
    <row r="121" spans="1:5" x14ac:dyDescent="0.2">
      <c r="A121" s="152" t="s">
        <v>149</v>
      </c>
      <c r="B121" s="205">
        <v>0</v>
      </c>
      <c r="C121" s="231"/>
      <c r="D121" s="44">
        <v>44894</v>
      </c>
    </row>
    <row r="123" spans="1:5" x14ac:dyDescent="0.2">
      <c r="A123" s="142" t="s">
        <v>76</v>
      </c>
      <c r="B123" s="232"/>
      <c r="E123" s="44"/>
    </row>
    <row r="124" spans="1:5" x14ac:dyDescent="0.2">
      <c r="A124" s="152" t="s">
        <v>105</v>
      </c>
      <c r="B124" s="233">
        <v>0.1</v>
      </c>
      <c r="C124" s="44"/>
      <c r="E124" s="44">
        <v>44927</v>
      </c>
    </row>
    <row r="125" spans="1:5" x14ac:dyDescent="0.2">
      <c r="A125" s="51" t="s">
        <v>91</v>
      </c>
      <c r="B125" s="234">
        <v>2.8499999999999999E-4</v>
      </c>
      <c r="C125" s="235">
        <v>242</v>
      </c>
      <c r="D125" t="s">
        <v>165</v>
      </c>
      <c r="E125" s="44">
        <v>44927</v>
      </c>
    </row>
    <row r="126" spans="1:5" x14ac:dyDescent="0.2">
      <c r="A126" s="51" t="s">
        <v>92</v>
      </c>
      <c r="B126" s="234">
        <v>0</v>
      </c>
      <c r="E126" s="44">
        <v>44927</v>
      </c>
    </row>
    <row r="128" spans="1:5" x14ac:dyDescent="0.2">
      <c r="A128" s="142" t="s">
        <v>77</v>
      </c>
    </row>
    <row r="129" spans="1:4" x14ac:dyDescent="0.2">
      <c r="A129" s="152" t="s">
        <v>105</v>
      </c>
      <c r="B129" s="235">
        <v>0</v>
      </c>
      <c r="D129" s="44">
        <v>44531</v>
      </c>
    </row>
    <row r="130" spans="1:4" x14ac:dyDescent="0.2">
      <c r="A130" s="152" t="s">
        <v>106</v>
      </c>
      <c r="B130" s="235">
        <v>0</v>
      </c>
      <c r="D130" s="44">
        <v>44531</v>
      </c>
    </row>
    <row r="131" spans="1:4" x14ac:dyDescent="0.2">
      <c r="A131" s="152" t="s">
        <v>107</v>
      </c>
      <c r="B131" s="235">
        <v>0</v>
      </c>
      <c r="D131" s="44">
        <v>44531</v>
      </c>
    </row>
    <row r="132" spans="1:4" x14ac:dyDescent="0.2">
      <c r="A132" s="152" t="s">
        <v>108</v>
      </c>
      <c r="B132" s="235">
        <v>0</v>
      </c>
      <c r="D132" s="44">
        <v>44531</v>
      </c>
    </row>
    <row r="133" spans="1:4" x14ac:dyDescent="0.2">
      <c r="A133" s="152" t="s">
        <v>109</v>
      </c>
      <c r="B133" s="235">
        <v>0</v>
      </c>
      <c r="D133" s="44">
        <v>44531</v>
      </c>
    </row>
    <row r="135" spans="1:4" x14ac:dyDescent="0.2">
      <c r="A135" s="43" t="s">
        <v>78</v>
      </c>
      <c r="D135" s="44"/>
    </row>
    <row r="136" spans="1:4" x14ac:dyDescent="0.2">
      <c r="A136" s="152" t="s">
        <v>105</v>
      </c>
      <c r="B136" s="231">
        <v>0</v>
      </c>
      <c r="C136" s="231"/>
      <c r="D136" s="44">
        <v>44531</v>
      </c>
    </row>
    <row r="137" spans="1:4" x14ac:dyDescent="0.2">
      <c r="A137" s="152" t="s">
        <v>149</v>
      </c>
      <c r="B137" s="231">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7119D19-3A73-4FE7-AB70-1E77D05CC1DD}"/>
    <hyperlink ref="A41" r:id="rId2" display="GS-@ TOD (On-Peak)" xr:uid="{C0714EAB-725D-448F-BB71-1C3DA8C7A86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4B4B-CFD8-442D-A566-7CF5E316A475}">
  <sheetPr codeName="Sheet1">
    <pageSetUpPr fitToPage="1"/>
  </sheetPr>
  <dimension ref="A1:G33"/>
  <sheetViews>
    <sheetView showGridLines="0" workbookViewId="0">
      <selection sqref="A1:P1"/>
    </sheetView>
  </sheetViews>
  <sheetFormatPr defaultRowHeight="12.75" x14ac:dyDescent="0.2"/>
  <cols>
    <col min="1" max="1" width="42.42578125" customWidth="1"/>
    <col min="2" max="2" width="19.28515625" customWidth="1"/>
    <col min="3" max="3" width="13.5703125" customWidth="1"/>
    <col min="4" max="4" width="12.7109375" customWidth="1"/>
    <col min="5" max="5" width="12.5703125" customWidth="1"/>
    <col min="6" max="6" width="1.7109375" customWidth="1"/>
    <col min="7" max="7" width="11.28515625" customWidth="1"/>
    <col min="257" max="257" width="42.42578125" customWidth="1"/>
    <col min="258" max="258" width="19.28515625" customWidth="1"/>
    <col min="259" max="259" width="13.5703125" customWidth="1"/>
    <col min="260" max="260" width="12.7109375" customWidth="1"/>
    <col min="261" max="261" width="12.5703125" customWidth="1"/>
    <col min="262" max="262" width="1.7109375" customWidth="1"/>
    <col min="263" max="263" width="11.28515625" customWidth="1"/>
    <col min="513" max="513" width="42.42578125" customWidth="1"/>
    <col min="514" max="514" width="19.28515625" customWidth="1"/>
    <col min="515" max="515" width="13.5703125" customWidth="1"/>
    <col min="516" max="516" width="12.7109375" customWidth="1"/>
    <col min="517" max="517" width="12.5703125" customWidth="1"/>
    <col min="518" max="518" width="1.7109375" customWidth="1"/>
    <col min="519" max="519" width="11.28515625" customWidth="1"/>
    <col min="769" max="769" width="42.42578125" customWidth="1"/>
    <col min="770" max="770" width="19.28515625" customWidth="1"/>
    <col min="771" max="771" width="13.5703125" customWidth="1"/>
    <col min="772" max="772" width="12.7109375" customWidth="1"/>
    <col min="773" max="773" width="12.5703125" customWidth="1"/>
    <col min="774" max="774" width="1.7109375" customWidth="1"/>
    <col min="775" max="775" width="11.28515625" customWidth="1"/>
    <col min="1025" max="1025" width="42.42578125" customWidth="1"/>
    <col min="1026" max="1026" width="19.28515625" customWidth="1"/>
    <col min="1027" max="1027" width="13.5703125" customWidth="1"/>
    <col min="1028" max="1028" width="12.7109375" customWidth="1"/>
    <col min="1029" max="1029" width="12.5703125" customWidth="1"/>
    <col min="1030" max="1030" width="1.7109375" customWidth="1"/>
    <col min="1031" max="1031" width="11.28515625" customWidth="1"/>
    <col min="1281" max="1281" width="42.42578125" customWidth="1"/>
    <col min="1282" max="1282" width="19.28515625" customWidth="1"/>
    <col min="1283" max="1283" width="13.5703125" customWidth="1"/>
    <col min="1284" max="1284" width="12.7109375" customWidth="1"/>
    <col min="1285" max="1285" width="12.5703125" customWidth="1"/>
    <col min="1286" max="1286" width="1.7109375" customWidth="1"/>
    <col min="1287" max="1287" width="11.28515625" customWidth="1"/>
    <col min="1537" max="1537" width="42.42578125" customWidth="1"/>
    <col min="1538" max="1538" width="19.28515625" customWidth="1"/>
    <col min="1539" max="1539" width="13.5703125" customWidth="1"/>
    <col min="1540" max="1540" width="12.7109375" customWidth="1"/>
    <col min="1541" max="1541" width="12.5703125" customWidth="1"/>
    <col min="1542" max="1542" width="1.7109375" customWidth="1"/>
    <col min="1543" max="1543" width="11.28515625" customWidth="1"/>
    <col min="1793" max="1793" width="42.42578125" customWidth="1"/>
    <col min="1794" max="1794" width="19.28515625" customWidth="1"/>
    <col min="1795" max="1795" width="13.5703125" customWidth="1"/>
    <col min="1796" max="1796" width="12.7109375" customWidth="1"/>
    <col min="1797" max="1797" width="12.5703125" customWidth="1"/>
    <col min="1798" max="1798" width="1.7109375" customWidth="1"/>
    <col min="1799" max="1799" width="11.28515625" customWidth="1"/>
    <col min="2049" max="2049" width="42.42578125" customWidth="1"/>
    <col min="2050" max="2050" width="19.28515625" customWidth="1"/>
    <col min="2051" max="2051" width="13.5703125" customWidth="1"/>
    <col min="2052" max="2052" width="12.7109375" customWidth="1"/>
    <col min="2053" max="2053" width="12.5703125" customWidth="1"/>
    <col min="2054" max="2054" width="1.7109375" customWidth="1"/>
    <col min="2055" max="2055" width="11.28515625" customWidth="1"/>
    <col min="2305" max="2305" width="42.42578125" customWidth="1"/>
    <col min="2306" max="2306" width="19.28515625" customWidth="1"/>
    <col min="2307" max="2307" width="13.5703125" customWidth="1"/>
    <col min="2308" max="2308" width="12.7109375" customWidth="1"/>
    <col min="2309" max="2309" width="12.5703125" customWidth="1"/>
    <col min="2310" max="2310" width="1.7109375" customWidth="1"/>
    <col min="2311" max="2311" width="11.28515625" customWidth="1"/>
    <col min="2561" max="2561" width="42.42578125" customWidth="1"/>
    <col min="2562" max="2562" width="19.28515625" customWidth="1"/>
    <col min="2563" max="2563" width="13.5703125" customWidth="1"/>
    <col min="2564" max="2564" width="12.7109375" customWidth="1"/>
    <col min="2565" max="2565" width="12.5703125" customWidth="1"/>
    <col min="2566" max="2566" width="1.7109375" customWidth="1"/>
    <col min="2567" max="2567" width="11.28515625" customWidth="1"/>
    <col min="2817" max="2817" width="42.42578125" customWidth="1"/>
    <col min="2818" max="2818" width="19.28515625" customWidth="1"/>
    <col min="2819" max="2819" width="13.5703125" customWidth="1"/>
    <col min="2820" max="2820" width="12.7109375" customWidth="1"/>
    <col min="2821" max="2821" width="12.5703125" customWidth="1"/>
    <col min="2822" max="2822" width="1.7109375" customWidth="1"/>
    <col min="2823" max="2823" width="11.28515625" customWidth="1"/>
    <col min="3073" max="3073" width="42.42578125" customWidth="1"/>
    <col min="3074" max="3074" width="19.28515625" customWidth="1"/>
    <col min="3075" max="3075" width="13.5703125" customWidth="1"/>
    <col min="3076" max="3076" width="12.7109375" customWidth="1"/>
    <col min="3077" max="3077" width="12.5703125" customWidth="1"/>
    <col min="3078" max="3078" width="1.7109375" customWidth="1"/>
    <col min="3079" max="3079" width="11.28515625" customWidth="1"/>
    <col min="3329" max="3329" width="42.42578125" customWidth="1"/>
    <col min="3330" max="3330" width="19.28515625" customWidth="1"/>
    <col min="3331" max="3331" width="13.5703125" customWidth="1"/>
    <col min="3332" max="3332" width="12.7109375" customWidth="1"/>
    <col min="3333" max="3333" width="12.5703125" customWidth="1"/>
    <col min="3334" max="3334" width="1.7109375" customWidth="1"/>
    <col min="3335" max="3335" width="11.28515625" customWidth="1"/>
    <col min="3585" max="3585" width="42.42578125" customWidth="1"/>
    <col min="3586" max="3586" width="19.28515625" customWidth="1"/>
    <col min="3587" max="3587" width="13.5703125" customWidth="1"/>
    <col min="3588" max="3588" width="12.7109375" customWidth="1"/>
    <col min="3589" max="3589" width="12.5703125" customWidth="1"/>
    <col min="3590" max="3590" width="1.7109375" customWidth="1"/>
    <col min="3591" max="3591" width="11.28515625" customWidth="1"/>
    <col min="3841" max="3841" width="42.42578125" customWidth="1"/>
    <col min="3842" max="3842" width="19.28515625" customWidth="1"/>
    <col min="3843" max="3843" width="13.5703125" customWidth="1"/>
    <col min="3844" max="3844" width="12.7109375" customWidth="1"/>
    <col min="3845" max="3845" width="12.5703125" customWidth="1"/>
    <col min="3846" max="3846" width="1.7109375" customWidth="1"/>
    <col min="3847" max="3847" width="11.28515625" customWidth="1"/>
    <col min="4097" max="4097" width="42.42578125" customWidth="1"/>
    <col min="4098" max="4098" width="19.28515625" customWidth="1"/>
    <col min="4099" max="4099" width="13.5703125" customWidth="1"/>
    <col min="4100" max="4100" width="12.7109375" customWidth="1"/>
    <col min="4101" max="4101" width="12.5703125" customWidth="1"/>
    <col min="4102" max="4102" width="1.7109375" customWidth="1"/>
    <col min="4103" max="4103" width="11.28515625" customWidth="1"/>
    <col min="4353" max="4353" width="42.42578125" customWidth="1"/>
    <col min="4354" max="4354" width="19.28515625" customWidth="1"/>
    <col min="4355" max="4355" width="13.5703125" customWidth="1"/>
    <col min="4356" max="4356" width="12.7109375" customWidth="1"/>
    <col min="4357" max="4357" width="12.5703125" customWidth="1"/>
    <col min="4358" max="4358" width="1.7109375" customWidth="1"/>
    <col min="4359" max="4359" width="11.28515625" customWidth="1"/>
    <col min="4609" max="4609" width="42.42578125" customWidth="1"/>
    <col min="4610" max="4610" width="19.28515625" customWidth="1"/>
    <col min="4611" max="4611" width="13.5703125" customWidth="1"/>
    <col min="4612" max="4612" width="12.7109375" customWidth="1"/>
    <col min="4613" max="4613" width="12.5703125" customWidth="1"/>
    <col min="4614" max="4614" width="1.7109375" customWidth="1"/>
    <col min="4615" max="4615" width="11.28515625" customWidth="1"/>
    <col min="4865" max="4865" width="42.42578125" customWidth="1"/>
    <col min="4866" max="4866" width="19.28515625" customWidth="1"/>
    <col min="4867" max="4867" width="13.5703125" customWidth="1"/>
    <col min="4868" max="4868" width="12.7109375" customWidth="1"/>
    <col min="4869" max="4869" width="12.5703125" customWidth="1"/>
    <col min="4870" max="4870" width="1.7109375" customWidth="1"/>
    <col min="4871" max="4871" width="11.28515625" customWidth="1"/>
    <col min="5121" max="5121" width="42.42578125" customWidth="1"/>
    <col min="5122" max="5122" width="19.28515625" customWidth="1"/>
    <col min="5123" max="5123" width="13.5703125" customWidth="1"/>
    <col min="5124" max="5124" width="12.7109375" customWidth="1"/>
    <col min="5125" max="5125" width="12.5703125" customWidth="1"/>
    <col min="5126" max="5126" width="1.7109375" customWidth="1"/>
    <col min="5127" max="5127" width="11.28515625" customWidth="1"/>
    <col min="5377" max="5377" width="42.42578125" customWidth="1"/>
    <col min="5378" max="5378" width="19.28515625" customWidth="1"/>
    <col min="5379" max="5379" width="13.5703125" customWidth="1"/>
    <col min="5380" max="5380" width="12.7109375" customWidth="1"/>
    <col min="5381" max="5381" width="12.5703125" customWidth="1"/>
    <col min="5382" max="5382" width="1.7109375" customWidth="1"/>
    <col min="5383" max="5383" width="11.28515625" customWidth="1"/>
    <col min="5633" max="5633" width="42.42578125" customWidth="1"/>
    <col min="5634" max="5634" width="19.28515625" customWidth="1"/>
    <col min="5635" max="5635" width="13.5703125" customWidth="1"/>
    <col min="5636" max="5636" width="12.7109375" customWidth="1"/>
    <col min="5637" max="5637" width="12.5703125" customWidth="1"/>
    <col min="5638" max="5638" width="1.7109375" customWidth="1"/>
    <col min="5639" max="5639" width="11.28515625" customWidth="1"/>
    <col min="5889" max="5889" width="42.42578125" customWidth="1"/>
    <col min="5890" max="5890" width="19.28515625" customWidth="1"/>
    <col min="5891" max="5891" width="13.5703125" customWidth="1"/>
    <col min="5892" max="5892" width="12.7109375" customWidth="1"/>
    <col min="5893" max="5893" width="12.5703125" customWidth="1"/>
    <col min="5894" max="5894" width="1.7109375" customWidth="1"/>
    <col min="5895" max="5895" width="11.28515625" customWidth="1"/>
    <col min="6145" max="6145" width="42.42578125" customWidth="1"/>
    <col min="6146" max="6146" width="19.28515625" customWidth="1"/>
    <col min="6147" max="6147" width="13.5703125" customWidth="1"/>
    <col min="6148" max="6148" width="12.7109375" customWidth="1"/>
    <col min="6149" max="6149" width="12.5703125" customWidth="1"/>
    <col min="6150" max="6150" width="1.7109375" customWidth="1"/>
    <col min="6151" max="6151" width="11.28515625" customWidth="1"/>
    <col min="6401" max="6401" width="42.42578125" customWidth="1"/>
    <col min="6402" max="6402" width="19.28515625" customWidth="1"/>
    <col min="6403" max="6403" width="13.5703125" customWidth="1"/>
    <col min="6404" max="6404" width="12.7109375" customWidth="1"/>
    <col min="6405" max="6405" width="12.5703125" customWidth="1"/>
    <col min="6406" max="6406" width="1.7109375" customWidth="1"/>
    <col min="6407" max="6407" width="11.28515625" customWidth="1"/>
    <col min="6657" max="6657" width="42.42578125" customWidth="1"/>
    <col min="6658" max="6658" width="19.28515625" customWidth="1"/>
    <col min="6659" max="6659" width="13.5703125" customWidth="1"/>
    <col min="6660" max="6660" width="12.7109375" customWidth="1"/>
    <col min="6661" max="6661" width="12.5703125" customWidth="1"/>
    <col min="6662" max="6662" width="1.7109375" customWidth="1"/>
    <col min="6663" max="6663" width="11.28515625" customWidth="1"/>
    <col min="6913" max="6913" width="42.42578125" customWidth="1"/>
    <col min="6914" max="6914" width="19.28515625" customWidth="1"/>
    <col min="6915" max="6915" width="13.5703125" customWidth="1"/>
    <col min="6916" max="6916" width="12.7109375" customWidth="1"/>
    <col min="6917" max="6917" width="12.5703125" customWidth="1"/>
    <col min="6918" max="6918" width="1.7109375" customWidth="1"/>
    <col min="6919" max="6919" width="11.28515625" customWidth="1"/>
    <col min="7169" max="7169" width="42.42578125" customWidth="1"/>
    <col min="7170" max="7170" width="19.28515625" customWidth="1"/>
    <col min="7171" max="7171" width="13.5703125" customWidth="1"/>
    <col min="7172" max="7172" width="12.7109375" customWidth="1"/>
    <col min="7173" max="7173" width="12.5703125" customWidth="1"/>
    <col min="7174" max="7174" width="1.7109375" customWidth="1"/>
    <col min="7175" max="7175" width="11.28515625" customWidth="1"/>
    <col min="7425" max="7425" width="42.42578125" customWidth="1"/>
    <col min="7426" max="7426" width="19.28515625" customWidth="1"/>
    <col min="7427" max="7427" width="13.5703125" customWidth="1"/>
    <col min="7428" max="7428" width="12.7109375" customWidth="1"/>
    <col min="7429" max="7429" width="12.5703125" customWidth="1"/>
    <col min="7430" max="7430" width="1.7109375" customWidth="1"/>
    <col min="7431" max="7431" width="11.28515625" customWidth="1"/>
    <col min="7681" max="7681" width="42.42578125" customWidth="1"/>
    <col min="7682" max="7682" width="19.28515625" customWidth="1"/>
    <col min="7683" max="7683" width="13.5703125" customWidth="1"/>
    <col min="7684" max="7684" width="12.7109375" customWidth="1"/>
    <col min="7685" max="7685" width="12.5703125" customWidth="1"/>
    <col min="7686" max="7686" width="1.7109375" customWidth="1"/>
    <col min="7687" max="7687" width="11.28515625" customWidth="1"/>
    <col min="7937" max="7937" width="42.42578125" customWidth="1"/>
    <col min="7938" max="7938" width="19.28515625" customWidth="1"/>
    <col min="7939" max="7939" width="13.5703125" customWidth="1"/>
    <col min="7940" max="7940" width="12.7109375" customWidth="1"/>
    <col min="7941" max="7941" width="12.5703125" customWidth="1"/>
    <col min="7942" max="7942" width="1.7109375" customWidth="1"/>
    <col min="7943" max="7943" width="11.28515625" customWidth="1"/>
    <col min="8193" max="8193" width="42.42578125" customWidth="1"/>
    <col min="8194" max="8194" width="19.28515625" customWidth="1"/>
    <col min="8195" max="8195" width="13.5703125" customWidth="1"/>
    <col min="8196" max="8196" width="12.7109375" customWidth="1"/>
    <col min="8197" max="8197" width="12.5703125" customWidth="1"/>
    <col min="8198" max="8198" width="1.7109375" customWidth="1"/>
    <col min="8199" max="8199" width="11.28515625" customWidth="1"/>
    <col min="8449" max="8449" width="42.42578125" customWidth="1"/>
    <col min="8450" max="8450" width="19.28515625" customWidth="1"/>
    <col min="8451" max="8451" width="13.5703125" customWidth="1"/>
    <col min="8452" max="8452" width="12.7109375" customWidth="1"/>
    <col min="8453" max="8453" width="12.5703125" customWidth="1"/>
    <col min="8454" max="8454" width="1.7109375" customWidth="1"/>
    <col min="8455" max="8455" width="11.28515625" customWidth="1"/>
    <col min="8705" max="8705" width="42.42578125" customWidth="1"/>
    <col min="8706" max="8706" width="19.28515625" customWidth="1"/>
    <col min="8707" max="8707" width="13.5703125" customWidth="1"/>
    <col min="8708" max="8708" width="12.7109375" customWidth="1"/>
    <col min="8709" max="8709" width="12.5703125" customWidth="1"/>
    <col min="8710" max="8710" width="1.7109375" customWidth="1"/>
    <col min="8711" max="8711" width="11.28515625" customWidth="1"/>
    <col min="8961" max="8961" width="42.42578125" customWidth="1"/>
    <col min="8962" max="8962" width="19.28515625" customWidth="1"/>
    <col min="8963" max="8963" width="13.5703125" customWidth="1"/>
    <col min="8964" max="8964" width="12.7109375" customWidth="1"/>
    <col min="8965" max="8965" width="12.5703125" customWidth="1"/>
    <col min="8966" max="8966" width="1.7109375" customWidth="1"/>
    <col min="8967" max="8967" width="11.28515625" customWidth="1"/>
    <col min="9217" max="9217" width="42.42578125" customWidth="1"/>
    <col min="9218" max="9218" width="19.28515625" customWidth="1"/>
    <col min="9219" max="9219" width="13.5703125" customWidth="1"/>
    <col min="9220" max="9220" width="12.7109375" customWidth="1"/>
    <col min="9221" max="9221" width="12.5703125" customWidth="1"/>
    <col min="9222" max="9222" width="1.7109375" customWidth="1"/>
    <col min="9223" max="9223" width="11.28515625" customWidth="1"/>
    <col min="9473" max="9473" width="42.42578125" customWidth="1"/>
    <col min="9474" max="9474" width="19.28515625" customWidth="1"/>
    <col min="9475" max="9475" width="13.5703125" customWidth="1"/>
    <col min="9476" max="9476" width="12.7109375" customWidth="1"/>
    <col min="9477" max="9477" width="12.5703125" customWidth="1"/>
    <col min="9478" max="9478" width="1.7109375" customWidth="1"/>
    <col min="9479" max="9479" width="11.28515625" customWidth="1"/>
    <col min="9729" max="9729" width="42.42578125" customWidth="1"/>
    <col min="9730" max="9730" width="19.28515625" customWidth="1"/>
    <col min="9731" max="9731" width="13.5703125" customWidth="1"/>
    <col min="9732" max="9732" width="12.7109375" customWidth="1"/>
    <col min="9733" max="9733" width="12.5703125" customWidth="1"/>
    <col min="9734" max="9734" width="1.7109375" customWidth="1"/>
    <col min="9735" max="9735" width="11.28515625" customWidth="1"/>
    <col min="9985" max="9985" width="42.42578125" customWidth="1"/>
    <col min="9986" max="9986" width="19.28515625" customWidth="1"/>
    <col min="9987" max="9987" width="13.5703125" customWidth="1"/>
    <col min="9988" max="9988" width="12.7109375" customWidth="1"/>
    <col min="9989" max="9989" width="12.5703125" customWidth="1"/>
    <col min="9990" max="9990" width="1.7109375" customWidth="1"/>
    <col min="9991" max="9991" width="11.28515625" customWidth="1"/>
    <col min="10241" max="10241" width="42.42578125" customWidth="1"/>
    <col min="10242" max="10242" width="19.28515625" customWidth="1"/>
    <col min="10243" max="10243" width="13.5703125" customWidth="1"/>
    <col min="10244" max="10244" width="12.7109375" customWidth="1"/>
    <col min="10245" max="10245" width="12.5703125" customWidth="1"/>
    <col min="10246" max="10246" width="1.7109375" customWidth="1"/>
    <col min="10247" max="10247" width="11.28515625" customWidth="1"/>
    <col min="10497" max="10497" width="42.42578125" customWidth="1"/>
    <col min="10498" max="10498" width="19.28515625" customWidth="1"/>
    <col min="10499" max="10499" width="13.5703125" customWidth="1"/>
    <col min="10500" max="10500" width="12.7109375" customWidth="1"/>
    <col min="10501" max="10501" width="12.5703125" customWidth="1"/>
    <col min="10502" max="10502" width="1.7109375" customWidth="1"/>
    <col min="10503" max="10503" width="11.28515625" customWidth="1"/>
    <col min="10753" max="10753" width="42.42578125" customWidth="1"/>
    <col min="10754" max="10754" width="19.28515625" customWidth="1"/>
    <col min="10755" max="10755" width="13.5703125" customWidth="1"/>
    <col min="10756" max="10756" width="12.7109375" customWidth="1"/>
    <col min="10757" max="10757" width="12.5703125" customWidth="1"/>
    <col min="10758" max="10758" width="1.7109375" customWidth="1"/>
    <col min="10759" max="10759" width="11.28515625" customWidth="1"/>
    <col min="11009" max="11009" width="42.42578125" customWidth="1"/>
    <col min="11010" max="11010" width="19.28515625" customWidth="1"/>
    <col min="11011" max="11011" width="13.5703125" customWidth="1"/>
    <col min="11012" max="11012" width="12.7109375" customWidth="1"/>
    <col min="11013" max="11013" width="12.5703125" customWidth="1"/>
    <col min="11014" max="11014" width="1.7109375" customWidth="1"/>
    <col min="11015" max="11015" width="11.28515625" customWidth="1"/>
    <col min="11265" max="11265" width="42.42578125" customWidth="1"/>
    <col min="11266" max="11266" width="19.28515625" customWidth="1"/>
    <col min="11267" max="11267" width="13.5703125" customWidth="1"/>
    <col min="11268" max="11268" width="12.7109375" customWidth="1"/>
    <col min="11269" max="11269" width="12.5703125" customWidth="1"/>
    <col min="11270" max="11270" width="1.7109375" customWidth="1"/>
    <col min="11271" max="11271" width="11.28515625" customWidth="1"/>
    <col min="11521" max="11521" width="42.42578125" customWidth="1"/>
    <col min="11522" max="11522" width="19.28515625" customWidth="1"/>
    <col min="11523" max="11523" width="13.5703125" customWidth="1"/>
    <col min="11524" max="11524" width="12.7109375" customWidth="1"/>
    <col min="11525" max="11525" width="12.5703125" customWidth="1"/>
    <col min="11526" max="11526" width="1.7109375" customWidth="1"/>
    <col min="11527" max="11527" width="11.28515625" customWidth="1"/>
    <col min="11777" max="11777" width="42.42578125" customWidth="1"/>
    <col min="11778" max="11778" width="19.28515625" customWidth="1"/>
    <col min="11779" max="11779" width="13.5703125" customWidth="1"/>
    <col min="11780" max="11780" width="12.7109375" customWidth="1"/>
    <col min="11781" max="11781" width="12.5703125" customWidth="1"/>
    <col min="11782" max="11782" width="1.7109375" customWidth="1"/>
    <col min="11783" max="11783" width="11.28515625" customWidth="1"/>
    <col min="12033" max="12033" width="42.42578125" customWidth="1"/>
    <col min="12034" max="12034" width="19.28515625" customWidth="1"/>
    <col min="12035" max="12035" width="13.5703125" customWidth="1"/>
    <col min="12036" max="12036" width="12.7109375" customWidth="1"/>
    <col min="12037" max="12037" width="12.5703125" customWidth="1"/>
    <col min="12038" max="12038" width="1.7109375" customWidth="1"/>
    <col min="12039" max="12039" width="11.28515625" customWidth="1"/>
    <col min="12289" max="12289" width="42.42578125" customWidth="1"/>
    <col min="12290" max="12290" width="19.28515625" customWidth="1"/>
    <col min="12291" max="12291" width="13.5703125" customWidth="1"/>
    <col min="12292" max="12292" width="12.7109375" customWidth="1"/>
    <col min="12293" max="12293" width="12.5703125" customWidth="1"/>
    <col min="12294" max="12294" width="1.7109375" customWidth="1"/>
    <col min="12295" max="12295" width="11.28515625" customWidth="1"/>
    <col min="12545" max="12545" width="42.42578125" customWidth="1"/>
    <col min="12546" max="12546" width="19.28515625" customWidth="1"/>
    <col min="12547" max="12547" width="13.5703125" customWidth="1"/>
    <col min="12548" max="12548" width="12.7109375" customWidth="1"/>
    <col min="12549" max="12549" width="12.5703125" customWidth="1"/>
    <col min="12550" max="12550" width="1.7109375" customWidth="1"/>
    <col min="12551" max="12551" width="11.28515625" customWidth="1"/>
    <col min="12801" max="12801" width="42.42578125" customWidth="1"/>
    <col min="12802" max="12802" width="19.28515625" customWidth="1"/>
    <col min="12803" max="12803" width="13.5703125" customWidth="1"/>
    <col min="12804" max="12804" width="12.7109375" customWidth="1"/>
    <col min="12805" max="12805" width="12.5703125" customWidth="1"/>
    <col min="12806" max="12806" width="1.7109375" customWidth="1"/>
    <col min="12807" max="12807" width="11.28515625" customWidth="1"/>
    <col min="13057" max="13057" width="42.42578125" customWidth="1"/>
    <col min="13058" max="13058" width="19.28515625" customWidth="1"/>
    <col min="13059" max="13059" width="13.5703125" customWidth="1"/>
    <col min="13060" max="13060" width="12.7109375" customWidth="1"/>
    <col min="13061" max="13061" width="12.5703125" customWidth="1"/>
    <col min="13062" max="13062" width="1.7109375" customWidth="1"/>
    <col min="13063" max="13063" width="11.28515625" customWidth="1"/>
    <col min="13313" max="13313" width="42.42578125" customWidth="1"/>
    <col min="13314" max="13314" width="19.28515625" customWidth="1"/>
    <col min="13315" max="13315" width="13.5703125" customWidth="1"/>
    <col min="13316" max="13316" width="12.7109375" customWidth="1"/>
    <col min="13317" max="13317" width="12.5703125" customWidth="1"/>
    <col min="13318" max="13318" width="1.7109375" customWidth="1"/>
    <col min="13319" max="13319" width="11.28515625" customWidth="1"/>
    <col min="13569" max="13569" width="42.42578125" customWidth="1"/>
    <col min="13570" max="13570" width="19.28515625" customWidth="1"/>
    <col min="13571" max="13571" width="13.5703125" customWidth="1"/>
    <col min="13572" max="13572" width="12.7109375" customWidth="1"/>
    <col min="13573" max="13573" width="12.5703125" customWidth="1"/>
    <col min="13574" max="13574" width="1.7109375" customWidth="1"/>
    <col min="13575" max="13575" width="11.28515625" customWidth="1"/>
    <col min="13825" max="13825" width="42.42578125" customWidth="1"/>
    <col min="13826" max="13826" width="19.28515625" customWidth="1"/>
    <col min="13827" max="13827" width="13.5703125" customWidth="1"/>
    <col min="13828" max="13828" width="12.7109375" customWidth="1"/>
    <col min="13829" max="13829" width="12.5703125" customWidth="1"/>
    <col min="13830" max="13830" width="1.7109375" customWidth="1"/>
    <col min="13831" max="13831" width="11.28515625" customWidth="1"/>
    <col min="14081" max="14081" width="42.42578125" customWidth="1"/>
    <col min="14082" max="14082" width="19.28515625" customWidth="1"/>
    <col min="14083" max="14083" width="13.5703125" customWidth="1"/>
    <col min="14084" max="14084" width="12.7109375" customWidth="1"/>
    <col min="14085" max="14085" width="12.5703125" customWidth="1"/>
    <col min="14086" max="14086" width="1.7109375" customWidth="1"/>
    <col min="14087" max="14087" width="11.28515625" customWidth="1"/>
    <col min="14337" max="14337" width="42.42578125" customWidth="1"/>
    <col min="14338" max="14338" width="19.28515625" customWidth="1"/>
    <col min="14339" max="14339" width="13.5703125" customWidth="1"/>
    <col min="14340" max="14340" width="12.7109375" customWidth="1"/>
    <col min="14341" max="14341" width="12.5703125" customWidth="1"/>
    <col min="14342" max="14342" width="1.7109375" customWidth="1"/>
    <col min="14343" max="14343" width="11.28515625" customWidth="1"/>
    <col min="14593" max="14593" width="42.42578125" customWidth="1"/>
    <col min="14594" max="14594" width="19.28515625" customWidth="1"/>
    <col min="14595" max="14595" width="13.5703125" customWidth="1"/>
    <col min="14596" max="14596" width="12.7109375" customWidth="1"/>
    <col min="14597" max="14597" width="12.5703125" customWidth="1"/>
    <col min="14598" max="14598" width="1.7109375" customWidth="1"/>
    <col min="14599" max="14599" width="11.28515625" customWidth="1"/>
    <col min="14849" max="14849" width="42.42578125" customWidth="1"/>
    <col min="14850" max="14850" width="19.28515625" customWidth="1"/>
    <col min="14851" max="14851" width="13.5703125" customWidth="1"/>
    <col min="14852" max="14852" width="12.7109375" customWidth="1"/>
    <col min="14853" max="14853" width="12.5703125" customWidth="1"/>
    <col min="14854" max="14854" width="1.7109375" customWidth="1"/>
    <col min="14855" max="14855" width="11.28515625" customWidth="1"/>
    <col min="15105" max="15105" width="42.42578125" customWidth="1"/>
    <col min="15106" max="15106" width="19.28515625" customWidth="1"/>
    <col min="15107" max="15107" width="13.5703125" customWidth="1"/>
    <col min="15108" max="15108" width="12.7109375" customWidth="1"/>
    <col min="15109" max="15109" width="12.5703125" customWidth="1"/>
    <col min="15110" max="15110" width="1.7109375" customWidth="1"/>
    <col min="15111" max="15111" width="11.28515625" customWidth="1"/>
    <col min="15361" max="15361" width="42.42578125" customWidth="1"/>
    <col min="15362" max="15362" width="19.28515625" customWidth="1"/>
    <col min="15363" max="15363" width="13.5703125" customWidth="1"/>
    <col min="15364" max="15364" width="12.7109375" customWidth="1"/>
    <col min="15365" max="15365" width="12.5703125" customWidth="1"/>
    <col min="15366" max="15366" width="1.7109375" customWidth="1"/>
    <col min="15367" max="15367" width="11.28515625" customWidth="1"/>
    <col min="15617" max="15617" width="42.42578125" customWidth="1"/>
    <col min="15618" max="15618" width="19.28515625" customWidth="1"/>
    <col min="15619" max="15619" width="13.5703125" customWidth="1"/>
    <col min="15620" max="15620" width="12.7109375" customWidth="1"/>
    <col min="15621" max="15621" width="12.5703125" customWidth="1"/>
    <col min="15622" max="15622" width="1.7109375" customWidth="1"/>
    <col min="15623" max="15623" width="11.28515625" customWidth="1"/>
    <col min="15873" max="15873" width="42.42578125" customWidth="1"/>
    <col min="15874" max="15874" width="19.28515625" customWidth="1"/>
    <col min="15875" max="15875" width="13.5703125" customWidth="1"/>
    <col min="15876" max="15876" width="12.7109375" customWidth="1"/>
    <col min="15877" max="15877" width="12.5703125" customWidth="1"/>
    <col min="15878" max="15878" width="1.7109375" customWidth="1"/>
    <col min="15879" max="15879" width="11.28515625" customWidth="1"/>
    <col min="16129" max="16129" width="42.42578125" customWidth="1"/>
    <col min="16130" max="16130" width="19.28515625" customWidth="1"/>
    <col min="16131" max="16131" width="13.5703125" customWidth="1"/>
    <col min="16132" max="16132" width="12.7109375" customWidth="1"/>
    <col min="16133" max="16133" width="12.5703125" customWidth="1"/>
    <col min="16134" max="16134" width="1.7109375" customWidth="1"/>
    <col min="16135" max="16135" width="11.28515625" customWidth="1"/>
  </cols>
  <sheetData>
    <row r="1" spans="1:7" x14ac:dyDescent="0.2">
      <c r="D1" s="1"/>
    </row>
    <row r="2" spans="1:7" ht="13.5" thickBot="1" x14ac:dyDescent="0.25">
      <c r="A2" s="337" t="s">
        <v>193</v>
      </c>
      <c r="B2" s="337"/>
      <c r="C2" s="337"/>
      <c r="D2" s="337"/>
      <c r="E2" s="337"/>
    </row>
    <row r="3" spans="1:7" ht="13.5" thickBot="1" x14ac:dyDescent="0.25">
      <c r="A3" s="239" t="s">
        <v>194</v>
      </c>
      <c r="B3" s="240" t="s">
        <v>89</v>
      </c>
      <c r="C3" s="240" t="s">
        <v>88</v>
      </c>
      <c r="D3" s="240" t="s">
        <v>195</v>
      </c>
      <c r="E3" s="241" t="s">
        <v>196</v>
      </c>
    </row>
    <row r="4" spans="1:7" x14ac:dyDescent="0.2">
      <c r="A4" s="242" t="s">
        <v>197</v>
      </c>
      <c r="B4" s="109">
        <v>2001</v>
      </c>
      <c r="C4" s="243">
        <v>-4.8782899999999997E-2</v>
      </c>
      <c r="D4" s="244" t="s">
        <v>198</v>
      </c>
      <c r="E4" s="245" t="b">
        <v>1</v>
      </c>
      <c r="G4" s="143" t="s">
        <v>199</v>
      </c>
    </row>
    <row r="5" spans="1:7" x14ac:dyDescent="0.2">
      <c r="A5" s="246" t="s">
        <v>200</v>
      </c>
      <c r="B5" s="338">
        <v>2001</v>
      </c>
      <c r="C5" s="247">
        <v>7.7130000000000005E-4</v>
      </c>
      <c r="D5" s="248" t="s">
        <v>201</v>
      </c>
      <c r="E5" s="340" t="b">
        <v>1</v>
      </c>
      <c r="G5" s="143"/>
    </row>
    <row r="6" spans="1:7" x14ac:dyDescent="0.2">
      <c r="A6" s="246" t="s">
        <v>202</v>
      </c>
      <c r="B6" s="339"/>
      <c r="C6" s="247">
        <v>1.83E-4</v>
      </c>
      <c r="D6" s="248" t="s">
        <v>201</v>
      </c>
      <c r="E6" s="341"/>
      <c r="G6" s="143"/>
    </row>
    <row r="7" spans="1:7" x14ac:dyDescent="0.2">
      <c r="A7" s="249" t="s">
        <v>203</v>
      </c>
      <c r="B7" s="109">
        <v>2001</v>
      </c>
      <c r="C7" s="250">
        <v>1.0758E-4</v>
      </c>
      <c r="D7" s="109" t="s">
        <v>201</v>
      </c>
      <c r="E7" s="251" t="b">
        <v>1</v>
      </c>
      <c r="G7" s="143"/>
    </row>
    <row r="8" spans="1:7" ht="12.75" customHeight="1" x14ac:dyDescent="0.2">
      <c r="A8" s="252" t="s">
        <v>204</v>
      </c>
      <c r="B8" s="338">
        <v>2001</v>
      </c>
      <c r="C8" s="253">
        <v>4.6499999999999996E-3</v>
      </c>
      <c r="D8" s="338" t="s">
        <v>201</v>
      </c>
      <c r="E8" s="340" t="b">
        <v>1</v>
      </c>
      <c r="G8" s="336" t="s">
        <v>199</v>
      </c>
    </row>
    <row r="9" spans="1:7" x14ac:dyDescent="0.2">
      <c r="A9" s="252" t="s">
        <v>205</v>
      </c>
      <c r="B9" s="342"/>
      <c r="C9" s="253">
        <v>4.1900000000000001E-3</v>
      </c>
      <c r="D9" s="342"/>
      <c r="E9" s="343" t="b">
        <v>0</v>
      </c>
      <c r="G9" s="336"/>
    </row>
    <row r="10" spans="1:7" x14ac:dyDescent="0.2">
      <c r="A10" s="252" t="s">
        <v>206</v>
      </c>
      <c r="B10" s="339"/>
      <c r="C10" s="253">
        <v>3.63E-3</v>
      </c>
      <c r="D10" s="339"/>
      <c r="E10" s="341"/>
      <c r="G10" s="336"/>
    </row>
    <row r="11" spans="1:7" x14ac:dyDescent="0.2">
      <c r="A11" s="249" t="s">
        <v>207</v>
      </c>
      <c r="B11" s="109">
        <v>2002</v>
      </c>
      <c r="C11" s="254">
        <v>4.3600000000000003E-5</v>
      </c>
      <c r="D11" s="109" t="s">
        <v>201</v>
      </c>
      <c r="E11" s="251" t="b">
        <v>1</v>
      </c>
    </row>
    <row r="12" spans="1:7" x14ac:dyDescent="0.2">
      <c r="A12" s="252" t="s">
        <v>208</v>
      </c>
      <c r="B12" s="255">
        <v>2002</v>
      </c>
      <c r="C12" s="253">
        <v>1.2520000000000001E-4</v>
      </c>
      <c r="D12" s="255" t="s">
        <v>201</v>
      </c>
      <c r="E12" s="256" t="b">
        <v>1</v>
      </c>
    </row>
    <row r="13" spans="1:7" x14ac:dyDescent="0.2">
      <c r="A13" s="249" t="s">
        <v>209</v>
      </c>
      <c r="B13" s="109">
        <v>2002</v>
      </c>
      <c r="C13" s="254">
        <v>3.369E-4</v>
      </c>
      <c r="D13" s="109" t="s">
        <v>201</v>
      </c>
      <c r="E13" s="251" t="b">
        <v>1</v>
      </c>
    </row>
    <row r="14" spans="1:7" x14ac:dyDescent="0.2">
      <c r="A14" s="252" t="s">
        <v>210</v>
      </c>
      <c r="B14" s="255">
        <v>2002</v>
      </c>
      <c r="C14" s="253">
        <v>9.6730000000000004E-4</v>
      </c>
      <c r="D14" s="255" t="s">
        <v>201</v>
      </c>
      <c r="E14" s="256" t="b">
        <v>1</v>
      </c>
    </row>
    <row r="15" spans="1:7" x14ac:dyDescent="0.2">
      <c r="A15" s="249" t="s">
        <v>211</v>
      </c>
      <c r="B15" s="109">
        <v>2001</v>
      </c>
      <c r="C15" s="254">
        <v>6.3080000000000005E-4</v>
      </c>
      <c r="D15" s="109" t="s">
        <v>201</v>
      </c>
      <c r="E15" s="251" t="b">
        <v>1</v>
      </c>
    </row>
    <row r="16" spans="1:7" x14ac:dyDescent="0.2">
      <c r="A16" s="252" t="s">
        <v>212</v>
      </c>
      <c r="B16" s="255">
        <v>2001</v>
      </c>
      <c r="C16" s="253">
        <v>5.5290000000000005E-4</v>
      </c>
      <c r="D16" s="255" t="s">
        <v>201</v>
      </c>
      <c r="E16" s="256" t="b">
        <v>1</v>
      </c>
    </row>
    <row r="17" spans="1:5" x14ac:dyDescent="0.2">
      <c r="A17" s="249" t="s">
        <v>213</v>
      </c>
      <c r="B17" s="109">
        <v>2001</v>
      </c>
      <c r="C17" s="254">
        <v>5.6780000000000003E-4</v>
      </c>
      <c r="D17" s="109" t="s">
        <v>201</v>
      </c>
      <c r="E17" s="251" t="b">
        <v>1</v>
      </c>
    </row>
    <row r="18" spans="1:5" x14ac:dyDescent="0.2">
      <c r="A18" s="252" t="s">
        <v>214</v>
      </c>
      <c r="B18" s="255">
        <v>2001</v>
      </c>
      <c r="C18" s="253">
        <v>4.5619999999999998E-4</v>
      </c>
      <c r="D18" s="255" t="s">
        <v>201</v>
      </c>
      <c r="E18" s="256" t="b">
        <v>1</v>
      </c>
    </row>
    <row r="19" spans="1:5" x14ac:dyDescent="0.2">
      <c r="A19" s="249" t="s">
        <v>215</v>
      </c>
      <c r="B19" s="109">
        <v>2001</v>
      </c>
      <c r="C19" s="254">
        <v>3.9589999999999997E-4</v>
      </c>
      <c r="D19" s="109" t="s">
        <v>201</v>
      </c>
      <c r="E19" s="251" t="b">
        <v>1</v>
      </c>
    </row>
    <row r="20" spans="1:5" x14ac:dyDescent="0.2">
      <c r="A20" s="252" t="s">
        <v>216</v>
      </c>
      <c r="B20" s="255">
        <v>2001</v>
      </c>
      <c r="C20" s="253">
        <v>-1.5192999999999999E-3</v>
      </c>
      <c r="D20" s="255" t="s">
        <v>201</v>
      </c>
      <c r="E20" s="256" t="b">
        <v>1</v>
      </c>
    </row>
    <row r="21" spans="1:5" x14ac:dyDescent="0.2">
      <c r="A21" s="249" t="s">
        <v>217</v>
      </c>
      <c r="B21" s="109">
        <v>2001</v>
      </c>
      <c r="C21" s="254">
        <v>-1.3071000000000001E-3</v>
      </c>
      <c r="D21" s="109" t="s">
        <v>201</v>
      </c>
      <c r="E21" s="251" t="b">
        <v>1</v>
      </c>
    </row>
    <row r="22" spans="1:5" x14ac:dyDescent="0.2">
      <c r="A22" s="252" t="s">
        <v>218</v>
      </c>
      <c r="B22" s="255">
        <v>2001</v>
      </c>
      <c r="C22" s="253">
        <v>-1.3320000000000001E-3</v>
      </c>
      <c r="D22" s="255" t="s">
        <v>201</v>
      </c>
      <c r="E22" s="256" t="b">
        <v>1</v>
      </c>
    </row>
    <row r="23" spans="1:5" x14ac:dyDescent="0.2">
      <c r="A23" s="249" t="s">
        <v>219</v>
      </c>
      <c r="B23" s="109">
        <v>2001</v>
      </c>
      <c r="C23" s="254">
        <v>-1.0334999999999999E-3</v>
      </c>
      <c r="D23" s="109" t="s">
        <v>201</v>
      </c>
      <c r="E23" s="251" t="b">
        <v>1</v>
      </c>
    </row>
    <row r="24" spans="1:5" x14ac:dyDescent="0.2">
      <c r="A24" s="252" t="s">
        <v>220</v>
      </c>
      <c r="B24" s="255">
        <v>2001</v>
      </c>
      <c r="C24" s="253">
        <v>-8.7730000000000002E-4</v>
      </c>
      <c r="D24" s="255" t="s">
        <v>201</v>
      </c>
      <c r="E24" s="256" t="b">
        <v>1</v>
      </c>
    </row>
    <row r="25" spans="1:5" x14ac:dyDescent="0.2">
      <c r="A25" s="249" t="s">
        <v>221</v>
      </c>
      <c r="B25" s="109">
        <v>2001</v>
      </c>
      <c r="C25" s="254">
        <v>-2.5000000000000001E-3</v>
      </c>
      <c r="D25" s="109" t="s">
        <v>201</v>
      </c>
      <c r="E25" s="251" t="b">
        <v>1</v>
      </c>
    </row>
    <row r="26" spans="1:5" x14ac:dyDescent="0.2">
      <c r="A26" s="143" t="s">
        <v>222</v>
      </c>
      <c r="C26" s="257"/>
      <c r="D26" s="1"/>
      <c r="E26" s="258"/>
    </row>
    <row r="27" spans="1:5" ht="101.25" customHeight="1" x14ac:dyDescent="0.2">
      <c r="A27" s="335"/>
      <c r="B27" s="335"/>
      <c r="C27" s="335"/>
      <c r="D27" s="335"/>
      <c r="E27" s="335"/>
    </row>
    <row r="28" spans="1:5" ht="78" customHeight="1" x14ac:dyDescent="0.2">
      <c r="A28" s="335"/>
      <c r="B28" s="335"/>
      <c r="C28" s="335"/>
      <c r="D28" s="335"/>
      <c r="E28" s="335"/>
    </row>
    <row r="29" spans="1:5" ht="46.5" customHeight="1" x14ac:dyDescent="0.2">
      <c r="A29" s="335"/>
      <c r="B29" s="335"/>
      <c r="C29" s="335"/>
      <c r="D29" s="335"/>
      <c r="E29" s="335"/>
    </row>
    <row r="30" spans="1:5" ht="32.25" customHeight="1" x14ac:dyDescent="0.2">
      <c r="A30" s="334"/>
      <c r="B30" s="334"/>
      <c r="C30" s="334"/>
      <c r="D30" s="334"/>
      <c r="E30" s="334"/>
    </row>
    <row r="31" spans="1:5" ht="79.5" customHeight="1" x14ac:dyDescent="0.2">
      <c r="A31" s="335"/>
      <c r="B31" s="335"/>
      <c r="C31" s="335"/>
      <c r="D31" s="335"/>
      <c r="E31" s="335"/>
    </row>
    <row r="32" spans="1:5" ht="39" customHeight="1" x14ac:dyDescent="0.2">
      <c r="A32" s="334"/>
      <c r="B32" s="335"/>
      <c r="C32" s="335"/>
      <c r="D32" s="335"/>
      <c r="E32" s="335"/>
    </row>
    <row r="33" spans="1:5" ht="38.25" customHeight="1" x14ac:dyDescent="0.2">
      <c r="A33" s="334"/>
      <c r="B33" s="335"/>
      <c r="C33" s="335"/>
      <c r="D33" s="335"/>
      <c r="E33" s="335"/>
    </row>
  </sheetData>
  <sheetProtection password="D7A1" sheet="1" objects="1" scenarios="1"/>
  <mergeCells count="14">
    <mergeCell ref="A2:E2"/>
    <mergeCell ref="B5:B6"/>
    <mergeCell ref="E5:E6"/>
    <mergeCell ref="B8:B10"/>
    <mergeCell ref="D8:D10"/>
    <mergeCell ref="E8:E10"/>
    <mergeCell ref="A32:E32"/>
    <mergeCell ref="A33:E33"/>
    <mergeCell ref="G8:G10"/>
    <mergeCell ref="A27:E27"/>
    <mergeCell ref="A28:E28"/>
    <mergeCell ref="A29:E29"/>
    <mergeCell ref="A30:E30"/>
    <mergeCell ref="A31:E31"/>
  </mergeCells>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447675</xdr:colOff>
                    <xdr:row>2</xdr:row>
                    <xdr:rowOff>219075</xdr:rowOff>
                  </from>
                  <to>
                    <xdr:col>6</xdr:col>
                    <xdr:colOff>171450</xdr:colOff>
                    <xdr:row>4</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447675</xdr:colOff>
                    <xdr:row>4</xdr:row>
                    <xdr:rowOff>57150</xdr:rowOff>
                  </from>
                  <to>
                    <xdr:col>6</xdr:col>
                    <xdr:colOff>171450</xdr:colOff>
                    <xdr:row>5</xdr:row>
                    <xdr:rowOff>133350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447675</xdr:colOff>
                    <xdr:row>5</xdr:row>
                    <xdr:rowOff>171450</xdr:rowOff>
                  </from>
                  <to>
                    <xdr:col>6</xdr:col>
                    <xdr:colOff>171450</xdr:colOff>
                    <xdr:row>7</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447675</xdr:colOff>
                    <xdr:row>7</xdr:row>
                    <xdr:rowOff>171450</xdr:rowOff>
                  </from>
                  <to>
                    <xdr:col>5</xdr:col>
                    <xdr:colOff>0</xdr:colOff>
                    <xdr:row>9</xdr:row>
                    <xdr:rowOff>9525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447675</xdr:colOff>
                    <xdr:row>9</xdr:row>
                    <xdr:rowOff>190500</xdr:rowOff>
                  </from>
                  <to>
                    <xdr:col>6</xdr:col>
                    <xdr:colOff>171450</xdr:colOff>
                    <xdr:row>11</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447675</xdr:colOff>
                    <xdr:row>10</xdr:row>
                    <xdr:rowOff>190500</xdr:rowOff>
                  </from>
                  <to>
                    <xdr:col>5</xdr:col>
                    <xdr:colOff>0</xdr:colOff>
                    <xdr:row>12</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447675</xdr:colOff>
                    <xdr:row>11</xdr:row>
                    <xdr:rowOff>190500</xdr:rowOff>
                  </from>
                  <to>
                    <xdr:col>5</xdr:col>
                    <xdr:colOff>0</xdr:colOff>
                    <xdr:row>13</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447675</xdr:colOff>
                    <xdr:row>12</xdr:row>
                    <xdr:rowOff>190500</xdr:rowOff>
                  </from>
                  <to>
                    <xdr:col>5</xdr:col>
                    <xdr:colOff>0</xdr:colOff>
                    <xdr:row>14</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447675</xdr:colOff>
                    <xdr:row>13</xdr:row>
                    <xdr:rowOff>190500</xdr:rowOff>
                  </from>
                  <to>
                    <xdr:col>5</xdr:col>
                    <xdr:colOff>0</xdr:colOff>
                    <xdr:row>15</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447675</xdr:colOff>
                    <xdr:row>14</xdr:row>
                    <xdr:rowOff>190500</xdr:rowOff>
                  </from>
                  <to>
                    <xdr:col>5</xdr:col>
                    <xdr:colOff>0</xdr:colOff>
                    <xdr:row>16</xdr:row>
                    <xdr:rowOff>57150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447675</xdr:colOff>
                    <xdr:row>15</xdr:row>
                    <xdr:rowOff>190500</xdr:rowOff>
                  </from>
                  <to>
                    <xdr:col>5</xdr:col>
                    <xdr:colOff>0</xdr:colOff>
                    <xdr:row>17</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447675</xdr:colOff>
                    <xdr:row>16</xdr:row>
                    <xdr:rowOff>171450</xdr:rowOff>
                  </from>
                  <to>
                    <xdr:col>5</xdr:col>
                    <xdr:colOff>0</xdr:colOff>
                    <xdr:row>18</xdr:row>
                    <xdr:rowOff>19050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447675</xdr:colOff>
                    <xdr:row>17</xdr:row>
                    <xdr:rowOff>190500</xdr:rowOff>
                  </from>
                  <to>
                    <xdr:col>5</xdr:col>
                    <xdr:colOff>0</xdr:colOff>
                    <xdr:row>19</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447675</xdr:colOff>
                    <xdr:row>18</xdr:row>
                    <xdr:rowOff>190500</xdr:rowOff>
                  </from>
                  <to>
                    <xdr:col>5</xdr:col>
                    <xdr:colOff>0</xdr:colOff>
                    <xdr:row>20</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447675</xdr:colOff>
                    <xdr:row>19</xdr:row>
                    <xdr:rowOff>190500</xdr:rowOff>
                  </from>
                  <to>
                    <xdr:col>5</xdr:col>
                    <xdr:colOff>0</xdr:colOff>
                    <xdr:row>21</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447675</xdr:colOff>
                    <xdr:row>20</xdr:row>
                    <xdr:rowOff>190500</xdr:rowOff>
                  </from>
                  <to>
                    <xdr:col>5</xdr:col>
                    <xdr:colOff>0</xdr:colOff>
                    <xdr:row>22</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447675</xdr:colOff>
                    <xdr:row>21</xdr:row>
                    <xdr:rowOff>190500</xdr:rowOff>
                  </from>
                  <to>
                    <xdr:col>5</xdr:col>
                    <xdr:colOff>0</xdr:colOff>
                    <xdr:row>23</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4</xdr:col>
                    <xdr:colOff>447675</xdr:colOff>
                    <xdr:row>22</xdr:row>
                    <xdr:rowOff>190500</xdr:rowOff>
                  </from>
                  <to>
                    <xdr:col>5</xdr:col>
                    <xdr:colOff>0</xdr:colOff>
                    <xdr:row>24</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4</xdr:col>
                    <xdr:colOff>447675</xdr:colOff>
                    <xdr:row>23</xdr:row>
                    <xdr:rowOff>190500</xdr:rowOff>
                  </from>
                  <to>
                    <xdr:col>5</xdr:col>
                    <xdr:colOff>0</xdr:colOff>
                    <xdr:row>25</xdr:row>
                    <xdr:rowOff>38100</xdr:rowOff>
                  </to>
                </anchor>
              </controlPr>
            </control>
          </mc:Choice>
        </mc:AlternateContent>
      </controls>
    </mc:Choice>
  </mc:AlternateConten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8B49-E9DD-4D42-B1D2-3000C847675A}">
  <sheetPr codeName="Sheet23"/>
  <dimension ref="A1:A42"/>
  <sheetViews>
    <sheetView showGridLines="0" workbookViewId="0">
      <selection sqref="A1:P1"/>
    </sheetView>
  </sheetViews>
  <sheetFormatPr defaultColWidth="9.28515625" defaultRowHeight="10.15" customHeight="1" x14ac:dyDescent="0.2"/>
  <cols>
    <col min="1" max="1" width="130.5703125" style="210" customWidth="1"/>
    <col min="2" max="256" width="9.28515625" style="99"/>
    <col min="257" max="257" width="130.5703125" style="99" customWidth="1"/>
    <col min="258" max="512" width="9.28515625" style="99"/>
    <col min="513" max="513" width="130.5703125" style="99" customWidth="1"/>
    <col min="514" max="768" width="9.28515625" style="99"/>
    <col min="769" max="769" width="130.5703125" style="99" customWidth="1"/>
    <col min="770" max="1024" width="9.28515625" style="99"/>
    <col min="1025" max="1025" width="130.5703125" style="99" customWidth="1"/>
    <col min="1026" max="1280" width="9.28515625" style="99"/>
    <col min="1281" max="1281" width="130.5703125" style="99" customWidth="1"/>
    <col min="1282" max="1536" width="9.28515625" style="99"/>
    <col min="1537" max="1537" width="130.5703125" style="99" customWidth="1"/>
    <col min="1538" max="1792" width="9.28515625" style="99"/>
    <col min="1793" max="1793" width="130.5703125" style="99" customWidth="1"/>
    <col min="1794" max="2048" width="9.28515625" style="99"/>
    <col min="2049" max="2049" width="130.5703125" style="99" customWidth="1"/>
    <col min="2050" max="2304" width="9.28515625" style="99"/>
    <col min="2305" max="2305" width="130.5703125" style="99" customWidth="1"/>
    <col min="2306" max="2560" width="9.28515625" style="99"/>
    <col min="2561" max="2561" width="130.5703125" style="99" customWidth="1"/>
    <col min="2562" max="2816" width="9.28515625" style="99"/>
    <col min="2817" max="2817" width="130.5703125" style="99" customWidth="1"/>
    <col min="2818" max="3072" width="9.28515625" style="99"/>
    <col min="3073" max="3073" width="130.5703125" style="99" customWidth="1"/>
    <col min="3074" max="3328" width="9.28515625" style="99"/>
    <col min="3329" max="3329" width="130.5703125" style="99" customWidth="1"/>
    <col min="3330" max="3584" width="9.28515625" style="99"/>
    <col min="3585" max="3585" width="130.5703125" style="99" customWidth="1"/>
    <col min="3586" max="3840" width="9.28515625" style="99"/>
    <col min="3841" max="3841" width="130.5703125" style="99" customWidth="1"/>
    <col min="3842" max="4096" width="9.28515625" style="99"/>
    <col min="4097" max="4097" width="130.5703125" style="99" customWidth="1"/>
    <col min="4098" max="4352" width="9.28515625" style="99"/>
    <col min="4353" max="4353" width="130.5703125" style="99" customWidth="1"/>
    <col min="4354" max="4608" width="9.28515625" style="99"/>
    <col min="4609" max="4609" width="130.5703125" style="99" customWidth="1"/>
    <col min="4610" max="4864" width="9.28515625" style="99"/>
    <col min="4865" max="4865" width="130.5703125" style="99" customWidth="1"/>
    <col min="4866" max="5120" width="9.28515625" style="99"/>
    <col min="5121" max="5121" width="130.5703125" style="99" customWidth="1"/>
    <col min="5122" max="5376" width="9.28515625" style="99"/>
    <col min="5377" max="5377" width="130.5703125" style="99" customWidth="1"/>
    <col min="5378" max="5632" width="9.28515625" style="99"/>
    <col min="5633" max="5633" width="130.5703125" style="99" customWidth="1"/>
    <col min="5634" max="5888" width="9.28515625" style="99"/>
    <col min="5889" max="5889" width="130.5703125" style="99" customWidth="1"/>
    <col min="5890" max="6144" width="9.28515625" style="99"/>
    <col min="6145" max="6145" width="130.5703125" style="99" customWidth="1"/>
    <col min="6146" max="6400" width="9.28515625" style="99"/>
    <col min="6401" max="6401" width="130.5703125" style="99" customWidth="1"/>
    <col min="6402" max="6656" width="9.28515625" style="99"/>
    <col min="6657" max="6657" width="130.5703125" style="99" customWidth="1"/>
    <col min="6658" max="6912" width="9.28515625" style="99"/>
    <col min="6913" max="6913" width="130.5703125" style="99" customWidth="1"/>
    <col min="6914" max="7168" width="9.28515625" style="99"/>
    <col min="7169" max="7169" width="130.5703125" style="99" customWidth="1"/>
    <col min="7170" max="7424" width="9.28515625" style="99"/>
    <col min="7425" max="7425" width="130.5703125" style="99" customWidth="1"/>
    <col min="7426" max="7680" width="9.28515625" style="99"/>
    <col min="7681" max="7681" width="130.5703125" style="99" customWidth="1"/>
    <col min="7682" max="7936" width="9.28515625" style="99"/>
    <col min="7937" max="7937" width="130.5703125" style="99" customWidth="1"/>
    <col min="7938" max="8192" width="9.28515625" style="99"/>
    <col min="8193" max="8193" width="130.5703125" style="99" customWidth="1"/>
    <col min="8194" max="8448" width="9.28515625" style="99"/>
    <col min="8449" max="8449" width="130.5703125" style="99" customWidth="1"/>
    <col min="8450" max="8704" width="9.28515625" style="99"/>
    <col min="8705" max="8705" width="130.5703125" style="99" customWidth="1"/>
    <col min="8706" max="8960" width="9.28515625" style="99"/>
    <col min="8961" max="8961" width="130.5703125" style="99" customWidth="1"/>
    <col min="8962" max="9216" width="9.28515625" style="99"/>
    <col min="9217" max="9217" width="130.5703125" style="99" customWidth="1"/>
    <col min="9218" max="9472" width="9.28515625" style="99"/>
    <col min="9473" max="9473" width="130.5703125" style="99" customWidth="1"/>
    <col min="9474" max="9728" width="9.28515625" style="99"/>
    <col min="9729" max="9729" width="130.5703125" style="99" customWidth="1"/>
    <col min="9730" max="9984" width="9.28515625" style="99"/>
    <col min="9985" max="9985" width="130.5703125" style="99" customWidth="1"/>
    <col min="9986" max="10240" width="9.28515625" style="99"/>
    <col min="10241" max="10241" width="130.5703125" style="99" customWidth="1"/>
    <col min="10242" max="10496" width="9.28515625" style="99"/>
    <col min="10497" max="10497" width="130.5703125" style="99" customWidth="1"/>
    <col min="10498" max="10752" width="9.28515625" style="99"/>
    <col min="10753" max="10753" width="130.5703125" style="99" customWidth="1"/>
    <col min="10754" max="11008" width="9.28515625" style="99"/>
    <col min="11009" max="11009" width="130.5703125" style="99" customWidth="1"/>
    <col min="11010" max="11264" width="9.28515625" style="99"/>
    <col min="11265" max="11265" width="130.5703125" style="99" customWidth="1"/>
    <col min="11266" max="11520" width="9.28515625" style="99"/>
    <col min="11521" max="11521" width="130.5703125" style="99" customWidth="1"/>
    <col min="11522" max="11776" width="9.28515625" style="99"/>
    <col min="11777" max="11777" width="130.5703125" style="99" customWidth="1"/>
    <col min="11778" max="12032" width="9.28515625" style="99"/>
    <col min="12033" max="12033" width="130.5703125" style="99" customWidth="1"/>
    <col min="12034" max="12288" width="9.28515625" style="99"/>
    <col min="12289" max="12289" width="130.5703125" style="99" customWidth="1"/>
    <col min="12290" max="12544" width="9.28515625" style="99"/>
    <col min="12545" max="12545" width="130.5703125" style="99" customWidth="1"/>
    <col min="12546" max="12800" width="9.28515625" style="99"/>
    <col min="12801" max="12801" width="130.5703125" style="99" customWidth="1"/>
    <col min="12802" max="13056" width="9.28515625" style="99"/>
    <col min="13057" max="13057" width="130.5703125" style="99" customWidth="1"/>
    <col min="13058" max="13312" width="9.28515625" style="99"/>
    <col min="13313" max="13313" width="130.5703125" style="99" customWidth="1"/>
    <col min="13314" max="13568" width="9.28515625" style="99"/>
    <col min="13569" max="13569" width="130.5703125" style="99" customWidth="1"/>
    <col min="13570" max="13824" width="9.28515625" style="99"/>
    <col min="13825" max="13825" width="130.5703125" style="99" customWidth="1"/>
    <col min="13826" max="14080" width="9.28515625" style="99"/>
    <col min="14081" max="14081" width="130.5703125" style="99" customWidth="1"/>
    <col min="14082" max="14336" width="9.28515625" style="99"/>
    <col min="14337" max="14337" width="130.5703125" style="99" customWidth="1"/>
    <col min="14338" max="14592" width="9.28515625" style="99"/>
    <col min="14593" max="14593" width="130.5703125" style="99" customWidth="1"/>
    <col min="14594" max="14848" width="9.28515625" style="99"/>
    <col min="14849" max="14849" width="130.5703125" style="99" customWidth="1"/>
    <col min="14850" max="15104" width="9.28515625" style="99"/>
    <col min="15105" max="15105" width="130.5703125" style="99" customWidth="1"/>
    <col min="15106" max="15360" width="9.28515625" style="99"/>
    <col min="15361" max="15361" width="130.5703125" style="99" customWidth="1"/>
    <col min="15362" max="15616" width="9.28515625" style="99"/>
    <col min="15617" max="15617" width="130.5703125" style="99" customWidth="1"/>
    <col min="15618" max="15872" width="9.28515625" style="99"/>
    <col min="15873" max="15873" width="130.5703125" style="99" customWidth="1"/>
    <col min="15874" max="16128" width="9.28515625" style="99"/>
    <col min="16129" max="16129" width="130.5703125" style="99" customWidth="1"/>
    <col min="16130" max="16384" width="9.28515625" style="99"/>
  </cols>
  <sheetData>
    <row r="1" spans="1:1" ht="36" x14ac:dyDescent="0.2">
      <c r="A1" s="207" t="s">
        <v>173</v>
      </c>
    </row>
    <row r="2" spans="1:1" ht="10.15" customHeight="1" x14ac:dyDescent="0.2">
      <c r="A2"/>
    </row>
    <row r="3" spans="1:1" ht="24" x14ac:dyDescent="0.2">
      <c r="A3" s="208" t="s">
        <v>174</v>
      </c>
    </row>
    <row r="4" spans="1:1" ht="10.15" customHeight="1" x14ac:dyDescent="0.2">
      <c r="A4"/>
    </row>
    <row r="5" spans="1:1" ht="24" customHeight="1" x14ac:dyDescent="0.2">
      <c r="A5" s="208" t="s">
        <v>175</v>
      </c>
    </row>
    <row r="6" spans="1:1" ht="10.15" customHeight="1" x14ac:dyDescent="0.2">
      <c r="A6"/>
    </row>
    <row r="7" spans="1:1" ht="30" customHeight="1" x14ac:dyDescent="0.2">
      <c r="A7" s="207" t="s">
        <v>176</v>
      </c>
    </row>
    <row r="8" spans="1:1" ht="10.15" customHeight="1" x14ac:dyDescent="0.2">
      <c r="A8" s="207"/>
    </row>
    <row r="9" spans="1:1" ht="12" x14ac:dyDescent="0.2">
      <c r="A9" s="207" t="s">
        <v>177</v>
      </c>
    </row>
    <row r="10" spans="1:1" ht="10.15" customHeight="1" x14ac:dyDescent="0.2">
      <c r="A10" s="207"/>
    </row>
    <row r="11" spans="1:1" ht="36" x14ac:dyDescent="0.2">
      <c r="A11" s="207" t="s">
        <v>178</v>
      </c>
    </row>
    <row r="12" spans="1:1" ht="10.15" customHeight="1" x14ac:dyDescent="0.2">
      <c r="A12" s="208"/>
    </row>
    <row r="13" spans="1:1" ht="36" customHeight="1" x14ac:dyDescent="0.2">
      <c r="A13" s="207" t="s">
        <v>179</v>
      </c>
    </row>
    <row r="14" spans="1:1" ht="10.15" customHeight="1" x14ac:dyDescent="0.2">
      <c r="A14" s="207"/>
    </row>
    <row r="15" spans="1:1" ht="38.25" customHeight="1" x14ac:dyDescent="0.2">
      <c r="A15" s="207" t="s">
        <v>180</v>
      </c>
    </row>
    <row r="16" spans="1:1" ht="10.15" customHeight="1" x14ac:dyDescent="0.2">
      <c r="A16" s="207"/>
    </row>
    <row r="17" spans="1:1" ht="24" x14ac:dyDescent="0.2">
      <c r="A17" s="207" t="s">
        <v>181</v>
      </c>
    </row>
    <row r="18" spans="1:1" ht="10.15" customHeight="1" x14ac:dyDescent="0.2">
      <c r="A18" s="207"/>
    </row>
    <row r="19" spans="1:1" ht="24" x14ac:dyDescent="0.2">
      <c r="A19" s="207" t="s">
        <v>182</v>
      </c>
    </row>
    <row r="20" spans="1:1" ht="10.15" customHeight="1" x14ac:dyDescent="0.2">
      <c r="A20" s="207"/>
    </row>
    <row r="21" spans="1:1" ht="48" x14ac:dyDescent="0.2">
      <c r="A21" s="209" t="s">
        <v>183</v>
      </c>
    </row>
    <row r="22" spans="1:1" ht="12" x14ac:dyDescent="0.2">
      <c r="A22" s="209"/>
    </row>
    <row r="23" spans="1:1" ht="39" x14ac:dyDescent="0.2">
      <c r="A23" s="209" t="s">
        <v>184</v>
      </c>
    </row>
    <row r="24" spans="1:1" ht="10.15" customHeight="1" x14ac:dyDescent="0.2">
      <c r="A24" s="207"/>
    </row>
    <row r="25" spans="1:1" ht="24" x14ac:dyDescent="0.2">
      <c r="A25" s="207" t="s">
        <v>185</v>
      </c>
    </row>
    <row r="26" spans="1:1" ht="10.15" customHeight="1" x14ac:dyDescent="0.2">
      <c r="A26" s="207"/>
    </row>
    <row r="27" spans="1:1" ht="36" x14ac:dyDescent="0.2">
      <c r="A27" s="207" t="s">
        <v>186</v>
      </c>
    </row>
    <row r="28" spans="1:1" ht="10.15" customHeight="1" x14ac:dyDescent="0.2">
      <c r="A28" s="207"/>
    </row>
    <row r="29" spans="1:1" ht="24" x14ac:dyDescent="0.2">
      <c r="A29" s="207" t="s">
        <v>187</v>
      </c>
    </row>
    <row r="30" spans="1:1" ht="10.15" customHeight="1" x14ac:dyDescent="0.2">
      <c r="A30" s="207"/>
    </row>
    <row r="31" spans="1:1" ht="24" x14ac:dyDescent="0.2">
      <c r="A31" s="207" t="s">
        <v>188</v>
      </c>
    </row>
    <row r="32" spans="1:1" ht="10.15" customHeight="1" x14ac:dyDescent="0.2">
      <c r="A32" s="207"/>
    </row>
    <row r="33" spans="1:1" ht="12" customHeight="1" x14ac:dyDescent="0.2">
      <c r="A33" s="207" t="s">
        <v>189</v>
      </c>
    </row>
    <row r="34" spans="1:1" ht="10.15" customHeight="1" x14ac:dyDescent="0.2">
      <c r="A34" s="207"/>
    </row>
    <row r="35" spans="1:1" ht="45" x14ac:dyDescent="0.2">
      <c r="A35" s="207" t="s">
        <v>190</v>
      </c>
    </row>
    <row r="36" spans="1:1" ht="12" x14ac:dyDescent="0.2">
      <c r="A36" s="207"/>
    </row>
    <row r="37" spans="1:1" ht="24" x14ac:dyDescent="0.2">
      <c r="A37" s="209" t="s">
        <v>191</v>
      </c>
    </row>
    <row r="38" spans="1:1" ht="12" x14ac:dyDescent="0.2">
      <c r="A38" s="207"/>
    </row>
    <row r="39" spans="1:1" ht="45" customHeight="1" x14ac:dyDescent="0.2">
      <c r="A39" s="207" t="s">
        <v>192</v>
      </c>
    </row>
    <row r="42" spans="1:1" ht="10.15" customHeight="1" x14ac:dyDescent="0.2">
      <c r="A42" s="99"/>
    </row>
  </sheetData>
  <sheetProtection sheet="1"/>
  <pageMargins left="0.25" right="0.25" top="0.5" bottom="0.5" header="0.3" footer="0.3"/>
  <pageSetup fitToWidth="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4378-17BF-4E95-86AD-ECEA1AD701B0}">
  <dimension ref="A1:J150"/>
  <sheetViews>
    <sheetView topLeftCell="A64"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204">
        <v>2.62</v>
      </c>
      <c r="C94" s="178"/>
      <c r="D94" s="44">
        <v>45992</v>
      </c>
    </row>
    <row r="95" spans="1:4" x14ac:dyDescent="0.2">
      <c r="A95" s="152" t="s">
        <v>149</v>
      </c>
      <c r="B95" s="204">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DGqpbTfxxhKV3zrPUJyy99AHQLXm5ySSsmRW2k9qa5Yjgu86qOPLoPea3qD8R0OMhJGqJ56smcQOXLosZ90axQ==" saltValue="BfnOfJF4M7oc5Dq/LKWRGw==" spinCount="100000" sheet="1" objects="1" scenarios="1"/>
  <mergeCells count="2">
    <mergeCell ref="B14:D14"/>
    <mergeCell ref="H14:J14"/>
  </mergeCells>
  <hyperlinks>
    <hyperlink ref="A40" r:id="rId1" display="GS-@ TOD (On-Peak)" xr:uid="{2E5D17D3-65EC-4549-8D8C-054D9B2A0BCA}"/>
    <hyperlink ref="A41" r:id="rId2" display="GS-@ TOD (On-Peak)" xr:uid="{75539F16-3D13-474D-B58F-589E9C3C9EC7}"/>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12A55-FAF8-4F54-957D-243C3B410DA7}">
  <dimension ref="A1:IE92"/>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46072</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+'11262025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+'11262025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+'11262025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+'11262025 Rider'!B91</f>
        <v>7.8822199999999995E-2</v>
      </c>
      <c r="J46" s="110">
        <f t="shared" si="3"/>
        <v>7.8822199999999995E-2</v>
      </c>
      <c r="K46" s="99"/>
      <c r="L46" s="72"/>
      <c r="M46" s="72"/>
      <c r="N46" s="72">
        <f>ROUND(D46*I46,2)</f>
        <v>0.79</v>
      </c>
      <c r="O46" s="72">
        <f t="shared" si="1"/>
        <v>0.79</v>
      </c>
      <c r="P46" s="74">
        <f>+'11262025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+'11262025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+'11262025 Rider'!B109</f>
        <v>0.24079249999999999</v>
      </c>
      <c r="J49" s="113">
        <f>SUM(G49:I49)</f>
        <v>0.24079249999999999</v>
      </c>
      <c r="K49" s="99"/>
      <c r="L49" s="72"/>
      <c r="M49" s="72"/>
      <c r="N49" s="72">
        <f>ROUND(D49*I49,2)</f>
        <v>2.41</v>
      </c>
      <c r="O49" s="72">
        <f t="shared" si="1"/>
        <v>2.41</v>
      </c>
      <c r="P49" s="74">
        <f>+'11262025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+'11262025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6.2</v>
      </c>
      <c r="O57" s="88">
        <f>SUM(O31:O56)</f>
        <v>6.2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16.2</v>
      </c>
      <c r="O59" s="133">
        <f>O27+O57</f>
        <v>16.2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b9hyEE8S/TBJR+l35byhWGDdIVFE5UTbcvzFzw/BabQloxlTm4cQzePopGBPsz7FBGXKZzc4SRCL2i49JC9QqQ==" saltValue="XJUAU5gPETb0u5bb8cU2v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4985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6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B080-B271-4897-8C6D-CA71F61F6AA7}">
  <dimension ref="A1:J150"/>
  <sheetViews>
    <sheetView topLeftCell="A76"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0"/>
      <c r="C14" s="321"/>
      <c r="D14" s="321"/>
      <c r="G14" s="139"/>
      <c r="H14" s="320"/>
      <c r="I14" s="320"/>
      <c r="J14" s="320"/>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203">
        <v>7.8822199999999995E-2</v>
      </c>
      <c r="C91" s="176"/>
      <c r="D91" s="44">
        <v>45987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4Pt+WaHapbKVJMDjx6Y3kCePu5Fsjr4dVRF8CUKNr7WP3CViFPpDciZeN6JC49cIc9u/mXSkCGjOnUYlSMSlw==" saltValue="0H0xqTtj2TMsYP8pr0VbOA==" spinCount="100000" sheet="1" objects="1" scenarios="1"/>
  <mergeCells count="2">
    <mergeCell ref="B14:D14"/>
    <mergeCell ref="H14:J14"/>
  </mergeCells>
  <hyperlinks>
    <hyperlink ref="A40" r:id="rId1" display="GS-@ TOD (On-Peak)" xr:uid="{45B95FF8-311D-4605-9CC6-3B2E0A77D404}"/>
    <hyperlink ref="A41" r:id="rId2" display="GS-@ TOD (On-Peak)" xr:uid="{F6D23C16-CF2C-49C1-B1A7-E0879116FAF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NTA6MTI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A3557AE-466A-4542-9286-A90D9002BF2A}">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41C97EFB-AC13-49A8-8884-990E45172A80}">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35</vt:i4>
      </vt:variant>
    </vt:vector>
  </HeadingPairs>
  <TitlesOfParts>
    <vt:vector size="103" baseType="lpstr">
      <vt:lpstr>Customer Info</vt:lpstr>
      <vt:lpstr>February 2026</vt:lpstr>
      <vt:lpstr>03022026 Rider</vt:lpstr>
      <vt:lpstr>March 2026</vt:lpstr>
      <vt:lpstr>01302026 Rider</vt:lpstr>
      <vt:lpstr>January 2026</vt:lpstr>
      <vt:lpstr>12312025 Rider</vt:lpstr>
      <vt:lpstr>December 2025</vt:lpstr>
      <vt:lpstr>11262025 Rider</vt:lpstr>
      <vt:lpstr>November 2025</vt:lpstr>
      <vt:lpstr>10282025 Rider</vt:lpstr>
      <vt:lpstr>October 2025</vt:lpstr>
      <vt:lpstr>09292025 Rider</vt:lpstr>
      <vt:lpstr>September 2025</vt:lpstr>
      <vt:lpstr>08282025 Rider</vt:lpstr>
      <vt:lpstr>August 2025</vt:lpstr>
      <vt:lpstr>08142025 Rider</vt:lpstr>
      <vt:lpstr>July 2025</vt:lpstr>
      <vt:lpstr>072025 Rider</vt:lpstr>
      <vt:lpstr>June 2025</vt:lpstr>
      <vt:lpstr>062025 Rider</vt:lpstr>
      <vt:lpstr>May 2025</vt:lpstr>
      <vt:lpstr>052025 Rider  </vt:lpstr>
      <vt:lpstr>April 2025   </vt:lpstr>
      <vt:lpstr>March 2025  </vt:lpstr>
      <vt:lpstr>032025 Rider  </vt:lpstr>
      <vt:lpstr>February 2025 </vt:lpstr>
      <vt:lpstr>022025 Rider </vt:lpstr>
      <vt:lpstr>January 2025</vt:lpstr>
      <vt:lpstr>012025 Rider</vt:lpstr>
      <vt:lpstr>December 2024</vt:lpstr>
      <vt:lpstr>122024 Riders</vt:lpstr>
      <vt:lpstr>November 2024</vt:lpstr>
      <vt:lpstr>112024 Riders</vt:lpstr>
      <vt:lpstr>October 2024</vt:lpstr>
      <vt:lpstr>102024 Riders</vt:lpstr>
      <vt:lpstr>September 2024 </vt:lpstr>
      <vt:lpstr>092024 Riders </vt:lpstr>
      <vt:lpstr>August 2024</vt:lpstr>
      <vt:lpstr>082024 Riders</vt:lpstr>
      <vt:lpstr>July 2024  </vt:lpstr>
      <vt:lpstr>072024 Riders    </vt:lpstr>
      <vt:lpstr>June 2024 </vt:lpstr>
      <vt:lpstr>062024 Riders   </vt:lpstr>
      <vt:lpstr>May 2024</vt:lpstr>
      <vt:lpstr>052024 Riders  </vt:lpstr>
      <vt:lpstr>April 2024   </vt:lpstr>
      <vt:lpstr>042024 Riders  </vt:lpstr>
      <vt:lpstr>March 2024  </vt:lpstr>
      <vt:lpstr>032024 Riders  </vt:lpstr>
      <vt:lpstr>February 2024 </vt:lpstr>
      <vt:lpstr>022024 Riders </vt:lpstr>
      <vt:lpstr>January 2024</vt:lpstr>
      <vt:lpstr>012024 Riders</vt:lpstr>
      <vt:lpstr>December 2023</vt:lpstr>
      <vt:lpstr>1223 Riders   </vt:lpstr>
      <vt:lpstr>November 2023    </vt:lpstr>
      <vt:lpstr>1123 Riders  </vt:lpstr>
      <vt:lpstr>October 2023   </vt:lpstr>
      <vt:lpstr>1023 Riders  </vt:lpstr>
      <vt:lpstr>September 2023  </vt:lpstr>
      <vt:lpstr>0923 Riders </vt:lpstr>
      <vt:lpstr>July 2023  </vt:lpstr>
      <vt:lpstr>0723 Riders</vt:lpstr>
      <vt:lpstr>June 2023 </vt:lpstr>
      <vt:lpstr>0623 Riders</vt:lpstr>
      <vt:lpstr>Riders</vt:lpstr>
      <vt:lpstr>Rider Def</vt:lpstr>
      <vt:lpstr>'April 2024   '!Print_Area</vt:lpstr>
      <vt:lpstr>'April 2025   '!Print_Area</vt:lpstr>
      <vt:lpstr>'August 2024'!Print_Area</vt:lpstr>
      <vt:lpstr>'August 2025'!Print_Area</vt:lpstr>
      <vt:lpstr>'Customer Info'!Print_Area</vt:lpstr>
      <vt:lpstr>'December 2023'!Print_Area</vt:lpstr>
      <vt:lpstr>'December 2024'!Print_Area</vt:lpstr>
      <vt:lpstr>'December 2025'!Print_Area</vt:lpstr>
      <vt:lpstr>'February 2024 '!Print_Area</vt:lpstr>
      <vt:lpstr>'February 2025 '!Print_Area</vt:lpstr>
      <vt:lpstr>'February 2026'!Print_Area</vt:lpstr>
      <vt:lpstr>'January 2024'!Print_Area</vt:lpstr>
      <vt:lpstr>'January 2025'!Print_Area</vt:lpstr>
      <vt:lpstr>'January 2026'!Print_Area</vt:lpstr>
      <vt:lpstr>'July 2023  '!Print_Area</vt:lpstr>
      <vt:lpstr>'July 2024  '!Print_Area</vt:lpstr>
      <vt:lpstr>'July 2025'!Print_Area</vt:lpstr>
      <vt:lpstr>'June 2023 '!Print_Area</vt:lpstr>
      <vt:lpstr>'June 2024 '!Print_Area</vt:lpstr>
      <vt:lpstr>'June 2025'!Print_Area</vt:lpstr>
      <vt:lpstr>'March 2024  '!Print_Area</vt:lpstr>
      <vt:lpstr>'March 2025  '!Print_Area</vt:lpstr>
      <vt:lpstr>'March 2026'!Print_Area</vt:lpstr>
      <vt:lpstr>'May 2024'!Print_Area</vt:lpstr>
      <vt:lpstr>'May 2025'!Print_Area</vt:lpstr>
      <vt:lpstr>'November 2023    '!Print_Area</vt:lpstr>
      <vt:lpstr>'November 2024'!Print_Area</vt:lpstr>
      <vt:lpstr>'November 2025'!Print_Area</vt:lpstr>
      <vt:lpstr>'October 2023   '!Print_Area</vt:lpstr>
      <vt:lpstr>'October 2024'!Print_Area</vt:lpstr>
      <vt:lpstr>'October 2025'!Print_Area</vt:lpstr>
      <vt:lpstr>'Rider Def'!Print_Area</vt:lpstr>
      <vt:lpstr>'September 2023  '!Print_Area</vt:lpstr>
      <vt:lpstr>'September 2024 '!Print_Area</vt:lpstr>
      <vt:lpstr>'September 2025'!Print_Area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2024-12-30T21:49:50Z</dcterms:created>
  <dcterms:modified xsi:type="dcterms:W3CDTF">2026-02-19T18:13:56Z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55edde0d-d8f2-4115-a5d5-43af435b14e0</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{7A3557AE-466A-4542-9286-A90D9002BF2A}</vt:lpwstr>
  </property>
  <property fmtid="{D5CDD505-2E9C-101B-9397-08002B2CF9AE}" pid="12" name="bjpmDocIH">
    <vt:lpwstr>UlCBV6MZkbRiHma6CQZ9UtsxQkWfju0H</vt:lpwstr>
  </property>
</Properties>
</file>